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echnologická část S..." sheetId="2" r:id="rId2"/>
    <sheet name="02 - Kolejová brzda VRN" sheetId="3" r:id="rId3"/>
    <sheet name="01 - Technologická část S..._01" sheetId="4" r:id="rId4"/>
    <sheet name="02 - Technologická část -..." sheetId="5" r:id="rId5"/>
    <sheet name="03 - Automatizace VRN" sheetId="6" r:id="rId6"/>
    <sheet name="01 - Elektroinstalace" sheetId="7" r:id="rId7"/>
    <sheet name="02 - Zemní práce" sheetId="8" r:id="rId8"/>
    <sheet name="01 - Technologická část S..._02" sheetId="9" r:id="rId9"/>
    <sheet name="02 - NEOCEŇOVAT - DODÁVKA..." sheetId="10" r:id="rId10"/>
    <sheet name="01 - Technologická část S..._03" sheetId="11" r:id="rId11"/>
    <sheet name="SO 01-01 - Kolejové brzdy..." sheetId="12" r:id="rId12"/>
    <sheet name="Č21 - VRN" sheetId="13" r:id="rId13"/>
    <sheet name="SO 01-02 - Výhybka č.242 ..." sheetId="14" r:id="rId14"/>
    <sheet name="SO 01-03 - Kolejiště sváž..." sheetId="15" r:id="rId15"/>
    <sheet name="Pokyny pro vyplnění" sheetId="16" r:id="rId16"/>
  </sheets>
  <definedNames>
    <definedName name="_xlnm.Print_Area" localSheetId="0">'Rekapitulace stavby'!$D$4:$AO$33,'Rekapitulace stavby'!$C$39:$AQ$74</definedName>
    <definedName name="_xlnm.Print_Titles" localSheetId="0">'Rekapitulace stavby'!$49:$49</definedName>
    <definedName name="_xlnm._FilterDatabase" localSheetId="1" hidden="1">'01 - Technologická část S...'!$C$82:$K$120</definedName>
    <definedName name="_xlnm.Print_Area" localSheetId="1">'01 - Technologická část S...'!$C$4:$J$38,'01 - Technologická část S...'!$C$44:$J$62,'01 - Technologická část S...'!$C$68:$K$120</definedName>
    <definedName name="_xlnm.Print_Titles" localSheetId="1">'01 - Technologická část S...'!$82:$82</definedName>
    <definedName name="_xlnm._FilterDatabase" localSheetId="2" hidden="1">'02 - Kolejová brzda VRN'!$C$82:$K$89</definedName>
    <definedName name="_xlnm.Print_Area" localSheetId="2">'02 - Kolejová brzda VRN'!$C$4:$J$38,'02 - Kolejová brzda VRN'!$C$44:$J$62,'02 - Kolejová brzda VRN'!$C$68:$K$89</definedName>
    <definedName name="_xlnm.Print_Titles" localSheetId="2">'02 - Kolejová brzda VRN'!$82:$82</definedName>
    <definedName name="_xlnm._FilterDatabase" localSheetId="3" hidden="1">'01 - Technologická část S..._01'!$C$87:$K$180</definedName>
    <definedName name="_xlnm.Print_Area" localSheetId="3">'01 - Technologická část S..._01'!$C$4:$J$38,'01 - Technologická část S..._01'!$C$44:$J$67,'01 - Technologická část S..._01'!$C$73:$K$180</definedName>
    <definedName name="_xlnm.Print_Titles" localSheetId="3">'01 - Technologická část S..._01'!$87:$87</definedName>
    <definedName name="_xlnm._FilterDatabase" localSheetId="4" hidden="1">'02 - Technologická část -...'!$C$84:$K$95</definedName>
    <definedName name="_xlnm.Print_Area" localSheetId="4">'02 - Technologická část -...'!$C$4:$J$38,'02 - Technologická část -...'!$C$44:$J$64,'02 - Technologická část -...'!$C$70:$K$95</definedName>
    <definedName name="_xlnm.Print_Titles" localSheetId="4">'02 - Technologická část -...'!$84:$84</definedName>
    <definedName name="_xlnm._FilterDatabase" localSheetId="5" hidden="1">'03 - Automatizace VRN'!$C$84:$K$95</definedName>
    <definedName name="_xlnm.Print_Area" localSheetId="5">'03 - Automatizace VRN'!$C$4:$J$38,'03 - Automatizace VRN'!$C$44:$J$64,'03 - Automatizace VRN'!$C$70:$K$95</definedName>
    <definedName name="_xlnm.Print_Titles" localSheetId="5">'03 - Automatizace VRN'!$84:$84</definedName>
    <definedName name="_xlnm._FilterDatabase" localSheetId="6" hidden="1">'01 - Elektroinstalace'!$C$82:$K$99</definedName>
    <definedName name="_xlnm.Print_Area" localSheetId="6">'01 - Elektroinstalace'!$C$4:$J$38,'01 - Elektroinstalace'!$C$44:$J$62,'01 - Elektroinstalace'!$C$68:$K$99</definedName>
    <definedName name="_xlnm.Print_Titles" localSheetId="6">'01 - Elektroinstalace'!$82:$82</definedName>
    <definedName name="_xlnm._FilterDatabase" localSheetId="7" hidden="1">'02 - Zemní práce'!$C$83:$K$109</definedName>
    <definedName name="_xlnm.Print_Area" localSheetId="7">'02 - Zemní práce'!$C$4:$J$38,'02 - Zemní práce'!$C$44:$J$63,'02 - Zemní práce'!$C$69:$K$109</definedName>
    <definedName name="_xlnm.Print_Titles" localSheetId="7">'02 - Zemní práce'!$83:$83</definedName>
    <definedName name="_xlnm._FilterDatabase" localSheetId="8" hidden="1">'01 - Technologická část S..._02'!$C$82:$K$100</definedName>
    <definedName name="_xlnm.Print_Area" localSheetId="8">'01 - Technologická část S..._02'!$C$4:$J$38,'01 - Technologická část S..._02'!$C$44:$J$62,'01 - Technologická část S..._02'!$C$68:$K$100</definedName>
    <definedName name="_xlnm.Print_Titles" localSheetId="8">'01 - Technologická část S..._02'!$82:$82</definedName>
    <definedName name="_xlnm._FilterDatabase" localSheetId="9" hidden="1">'02 - NEOCEŇOVAT - DODÁVKA...'!$C$81:$K$83</definedName>
    <definedName name="_xlnm.Print_Area" localSheetId="9">'02 - NEOCEŇOVAT - DODÁVKA...'!$C$4:$J$38,'02 - NEOCEŇOVAT - DODÁVKA...'!$C$44:$J$61,'02 - NEOCEŇOVAT - DODÁVKA...'!$C$67:$K$83</definedName>
    <definedName name="_xlnm.Print_Titles" localSheetId="9">'02 - NEOCEŇOVAT - DODÁVKA...'!$81:$81</definedName>
    <definedName name="_xlnm._FilterDatabase" localSheetId="10" hidden="1">'01 - Technologická část S..._03'!$C$82:$K$98</definedName>
    <definedName name="_xlnm.Print_Area" localSheetId="10">'01 - Technologická část S..._03'!$C$4:$J$38,'01 - Technologická část S..._03'!$C$44:$J$62,'01 - Technologická část S..._03'!$C$68:$K$98</definedName>
    <definedName name="_xlnm.Print_Titles" localSheetId="10">'01 - Technologická část S..._03'!$82:$82</definedName>
    <definedName name="_xlnm._FilterDatabase" localSheetId="11" hidden="1">'SO 01-01 - Kolejové brzdy...'!$C$84:$K$139</definedName>
    <definedName name="_xlnm.Print_Area" localSheetId="11">'SO 01-01 - Kolejové brzdy...'!$C$4:$J$38,'SO 01-01 - Kolejové brzdy...'!$C$44:$J$64,'SO 01-01 - Kolejové brzdy...'!$C$70:$K$139</definedName>
    <definedName name="_xlnm.Print_Titles" localSheetId="11">'SO 01-01 - Kolejové brzdy...'!$84:$84</definedName>
    <definedName name="_xlnm._FilterDatabase" localSheetId="12" hidden="1">'Č21 - VRN'!$C$84:$K$100</definedName>
    <definedName name="_xlnm.Print_Area" localSheetId="12">'Č21 - VRN'!$C$4:$J$38,'Č21 - VRN'!$C$44:$J$64,'Č21 - VRN'!$C$70:$K$100</definedName>
    <definedName name="_xlnm.Print_Titles" localSheetId="12">'Č21 - VRN'!$84:$84</definedName>
    <definedName name="_xlnm._FilterDatabase" localSheetId="13" hidden="1">'SO 01-02 - Výhybka č.242 ...'!$C$84:$K$210</definedName>
    <definedName name="_xlnm.Print_Area" localSheetId="13">'SO 01-02 - Výhybka č.242 ...'!$C$4:$J$38,'SO 01-02 - Výhybka č.242 ...'!$C$44:$J$64,'SO 01-02 - Výhybka č.242 ...'!$C$70:$K$210</definedName>
    <definedName name="_xlnm.Print_Titles" localSheetId="13">'SO 01-02 - Výhybka č.242 ...'!$84:$84</definedName>
    <definedName name="_xlnm._FilterDatabase" localSheetId="14" hidden="1">'SO 01-03 - Kolejiště sváž...'!$C$85:$K$182</definedName>
    <definedName name="_xlnm.Print_Area" localSheetId="14">'SO 01-03 - Kolejiště sváž...'!$C$4:$J$38,'SO 01-03 - Kolejiště sváž...'!$C$44:$J$65,'SO 01-03 - Kolejiště sváž...'!$C$71:$K$182</definedName>
    <definedName name="_xlnm.Print_Titles" localSheetId="14">'SO 01-03 - Kolejiště sváž...'!$85:$85</definedName>
    <definedName name="_xlnm.Print_Area" localSheetId="1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3"/>
  <c r="AX73"/>
  <c i="15" r="BI181"/>
  <c r="BH181"/>
  <c r="BF181"/>
  <c r="BE181"/>
  <c r="T181"/>
  <c r="R181"/>
  <c r="P181"/>
  <c r="BK181"/>
  <c r="J181"/>
  <c r="BG181"/>
  <c r="BI178"/>
  <c r="BH178"/>
  <c r="BF178"/>
  <c r="BE178"/>
  <c r="T178"/>
  <c r="R178"/>
  <c r="P178"/>
  <c r="BK178"/>
  <c r="J178"/>
  <c r="BG178"/>
  <c r="BI175"/>
  <c r="BH175"/>
  <c r="BF175"/>
  <c r="BE175"/>
  <c r="T175"/>
  <c r="R175"/>
  <c r="P175"/>
  <c r="BK175"/>
  <c r="J175"/>
  <c r="BG175"/>
  <c r="BI172"/>
  <c r="BH172"/>
  <c r="BF172"/>
  <c r="BE172"/>
  <c r="T172"/>
  <c r="R172"/>
  <c r="P172"/>
  <c r="BK172"/>
  <c r="J172"/>
  <c r="BG172"/>
  <c r="BI169"/>
  <c r="BH169"/>
  <c r="BF169"/>
  <c r="BE169"/>
  <c r="T169"/>
  <c r="R169"/>
  <c r="P169"/>
  <c r="BK169"/>
  <c r="J169"/>
  <c r="BG169"/>
  <c r="BI164"/>
  <c r="BH164"/>
  <c r="BF164"/>
  <c r="BE164"/>
  <c r="T164"/>
  <c r="T163"/>
  <c r="R164"/>
  <c r="R163"/>
  <c r="P164"/>
  <c r="P163"/>
  <c r="BK164"/>
  <c r="BK163"/>
  <c r="J163"/>
  <c r="J164"/>
  <c r="BG164"/>
  <c r="J64"/>
  <c r="BI162"/>
  <c r="BH162"/>
  <c r="BF162"/>
  <c r="BE162"/>
  <c r="T162"/>
  <c r="R162"/>
  <c r="P162"/>
  <c r="BK162"/>
  <c r="J162"/>
  <c r="BG162"/>
  <c r="BI161"/>
  <c r="BH161"/>
  <c r="BF161"/>
  <c r="BE161"/>
  <c r="T161"/>
  <c r="R161"/>
  <c r="P161"/>
  <c r="BK161"/>
  <c r="J161"/>
  <c r="BG161"/>
  <c r="BI160"/>
  <c r="BH160"/>
  <c r="BF160"/>
  <c r="BE160"/>
  <c r="T160"/>
  <c r="R160"/>
  <c r="P160"/>
  <c r="BK160"/>
  <c r="J160"/>
  <c r="BG160"/>
  <c r="BI157"/>
  <c r="BH157"/>
  <c r="BF157"/>
  <c r="BE157"/>
  <c r="T157"/>
  <c r="R157"/>
  <c r="P157"/>
  <c r="BK157"/>
  <c r="J157"/>
  <c r="BG157"/>
  <c r="BI154"/>
  <c r="BH154"/>
  <c r="BF154"/>
  <c r="BE154"/>
  <c r="T154"/>
  <c r="R154"/>
  <c r="P154"/>
  <c r="BK154"/>
  <c r="J154"/>
  <c r="BG154"/>
  <c r="BI148"/>
  <c r="BH148"/>
  <c r="BF148"/>
  <c r="BE148"/>
  <c r="T148"/>
  <c r="R148"/>
  <c r="P148"/>
  <c r="BK148"/>
  <c r="J148"/>
  <c r="BG148"/>
  <c r="BI142"/>
  <c r="BH142"/>
  <c r="BF142"/>
  <c r="BE142"/>
  <c r="T142"/>
  <c r="T141"/>
  <c r="R142"/>
  <c r="R141"/>
  <c r="P142"/>
  <c r="P141"/>
  <c r="BK142"/>
  <c r="BK141"/>
  <c r="J141"/>
  <c r="J142"/>
  <c r="BG142"/>
  <c r="J63"/>
  <c r="BI138"/>
  <c r="BH138"/>
  <c r="BF138"/>
  <c r="BE138"/>
  <c r="T138"/>
  <c r="R138"/>
  <c r="P138"/>
  <c r="BK138"/>
  <c r="J138"/>
  <c r="BG138"/>
  <c r="BI135"/>
  <c r="BH135"/>
  <c r="BF135"/>
  <c r="BE135"/>
  <c r="T135"/>
  <c r="R135"/>
  <c r="P135"/>
  <c r="BK135"/>
  <c r="J135"/>
  <c r="BG135"/>
  <c r="BI133"/>
  <c r="BH133"/>
  <c r="BF133"/>
  <c r="BE133"/>
  <c r="T133"/>
  <c r="R133"/>
  <c r="P133"/>
  <c r="BK133"/>
  <c r="J133"/>
  <c r="BG133"/>
  <c r="BI130"/>
  <c r="BH130"/>
  <c r="BF130"/>
  <c r="BE130"/>
  <c r="T130"/>
  <c r="R130"/>
  <c r="P130"/>
  <c r="BK130"/>
  <c r="J130"/>
  <c r="BG130"/>
  <c r="BI128"/>
  <c r="BH128"/>
  <c r="BF128"/>
  <c r="BE128"/>
  <c r="T128"/>
  <c r="R128"/>
  <c r="P128"/>
  <c r="BK128"/>
  <c r="J128"/>
  <c r="BG128"/>
  <c r="BI126"/>
  <c r="BH126"/>
  <c r="BF126"/>
  <c r="BE126"/>
  <c r="T126"/>
  <c r="R126"/>
  <c r="P126"/>
  <c r="BK126"/>
  <c r="J126"/>
  <c r="BG126"/>
  <c r="BI123"/>
  <c r="BH123"/>
  <c r="BF123"/>
  <c r="BE123"/>
  <c r="T123"/>
  <c r="R123"/>
  <c r="P123"/>
  <c r="BK123"/>
  <c r="J123"/>
  <c r="BG123"/>
  <c r="BI120"/>
  <c r="BH120"/>
  <c r="BF120"/>
  <c r="BE120"/>
  <c r="T120"/>
  <c r="R120"/>
  <c r="P120"/>
  <c r="BK120"/>
  <c r="J120"/>
  <c r="BG120"/>
  <c r="BI117"/>
  <c r="BH117"/>
  <c r="BF117"/>
  <c r="BE117"/>
  <c r="T117"/>
  <c r="R117"/>
  <c r="P117"/>
  <c r="BK117"/>
  <c r="J117"/>
  <c r="BG117"/>
  <c r="BI114"/>
  <c r="BH114"/>
  <c r="BF114"/>
  <c r="BE114"/>
  <c r="T114"/>
  <c r="R114"/>
  <c r="P114"/>
  <c r="BK114"/>
  <c r="J114"/>
  <c r="BG114"/>
  <c r="BI111"/>
  <c r="BH111"/>
  <c r="BF111"/>
  <c r="BE111"/>
  <c r="T111"/>
  <c r="R111"/>
  <c r="P111"/>
  <c r="BK111"/>
  <c r="J111"/>
  <c r="BG111"/>
  <c r="BI108"/>
  <c r="BH108"/>
  <c r="BF108"/>
  <c r="BE108"/>
  <c r="T108"/>
  <c r="R108"/>
  <c r="P108"/>
  <c r="BK108"/>
  <c r="J108"/>
  <c r="BG108"/>
  <c r="BI105"/>
  <c r="BH105"/>
  <c r="BF105"/>
  <c r="BE105"/>
  <c r="T105"/>
  <c r="R105"/>
  <c r="P105"/>
  <c r="BK105"/>
  <c r="J105"/>
  <c r="BG105"/>
  <c r="BI102"/>
  <c r="BH102"/>
  <c r="BF102"/>
  <c r="BE102"/>
  <c r="T102"/>
  <c r="R102"/>
  <c r="P102"/>
  <c r="BK102"/>
  <c r="J102"/>
  <c r="BG102"/>
  <c r="BI100"/>
  <c r="BH100"/>
  <c r="BF100"/>
  <c r="BE100"/>
  <c r="T100"/>
  <c r="R100"/>
  <c r="P100"/>
  <c r="BK100"/>
  <c r="J100"/>
  <c r="BG100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2"/>
  <c r="BH92"/>
  <c r="BF92"/>
  <c r="BE92"/>
  <c r="T92"/>
  <c r="R92"/>
  <c r="P92"/>
  <c r="BK92"/>
  <c r="J92"/>
  <c r="BG92"/>
  <c r="BI89"/>
  <c r="F36"/>
  <c i="1" r="BD73"/>
  <c i="15" r="BH89"/>
  <c r="F35"/>
  <c i="1" r="BC73"/>
  <c i="15" r="BF89"/>
  <c r="J33"/>
  <c i="1" r="AW73"/>
  <c i="15" r="F33"/>
  <c i="1" r="BA73"/>
  <c i="15" r="BE89"/>
  <c r="J32"/>
  <c i="1" r="AV73"/>
  <c i="15" r="F32"/>
  <c i="1" r="AZ73"/>
  <c i="15" r="T89"/>
  <c r="T88"/>
  <c r="T87"/>
  <c r="T86"/>
  <c r="R89"/>
  <c r="R88"/>
  <c r="R87"/>
  <c r="R86"/>
  <c r="P89"/>
  <c r="P88"/>
  <c r="P87"/>
  <c r="P86"/>
  <c i="1" r="AU73"/>
  <c i="15" r="BK89"/>
  <c r="BK88"/>
  <c r="J88"/>
  <c r="BK87"/>
  <c r="J87"/>
  <c r="BK86"/>
  <c r="J86"/>
  <c r="J60"/>
  <c r="J29"/>
  <c i="1" r="AG73"/>
  <c i="15" r="J89"/>
  <c r="BG89"/>
  <c r="F34"/>
  <c i="1" r="BB73"/>
  <c i="15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71"/>
  <c r="AX71"/>
  <c i="14" r="BI210"/>
  <c r="BH210"/>
  <c r="BF210"/>
  <c r="BE210"/>
  <c r="T210"/>
  <c r="R210"/>
  <c r="P210"/>
  <c r="BK210"/>
  <c r="J210"/>
  <c r="BG210"/>
  <c r="BI208"/>
  <c r="BH208"/>
  <c r="BF208"/>
  <c r="BE208"/>
  <c r="T208"/>
  <c r="R208"/>
  <c r="P208"/>
  <c r="BK208"/>
  <c r="J208"/>
  <c r="BG208"/>
  <c r="BI207"/>
  <c r="BH207"/>
  <c r="BF207"/>
  <c r="BE207"/>
  <c r="T207"/>
  <c r="R207"/>
  <c r="P207"/>
  <c r="BK207"/>
  <c r="J207"/>
  <c r="BG207"/>
  <c r="BI206"/>
  <c r="BH206"/>
  <c r="BF206"/>
  <c r="BE206"/>
  <c r="T206"/>
  <c r="R206"/>
  <c r="P206"/>
  <c r="BK206"/>
  <c r="J206"/>
  <c r="BG206"/>
  <c r="BI205"/>
  <c r="BH205"/>
  <c r="BF205"/>
  <c r="BE205"/>
  <c r="T205"/>
  <c r="R205"/>
  <c r="P205"/>
  <c r="BK205"/>
  <c r="J205"/>
  <c r="BG205"/>
  <c r="BI204"/>
  <c r="BH204"/>
  <c r="BF204"/>
  <c r="BE204"/>
  <c r="T204"/>
  <c r="R204"/>
  <c r="P204"/>
  <c r="BK204"/>
  <c r="J204"/>
  <c r="BG204"/>
  <c r="BI203"/>
  <c r="BH203"/>
  <c r="BF203"/>
  <c r="BE203"/>
  <c r="T203"/>
  <c r="R203"/>
  <c r="P203"/>
  <c r="BK203"/>
  <c r="J203"/>
  <c r="BG203"/>
  <c r="BI202"/>
  <c r="BH202"/>
  <c r="BF202"/>
  <c r="BE202"/>
  <c r="T202"/>
  <c r="R202"/>
  <c r="P202"/>
  <c r="BK202"/>
  <c r="J202"/>
  <c r="BG202"/>
  <c r="BI201"/>
  <c r="BH201"/>
  <c r="BF201"/>
  <c r="BE201"/>
  <c r="T201"/>
  <c r="R201"/>
  <c r="P201"/>
  <c r="BK201"/>
  <c r="J201"/>
  <c r="BG201"/>
  <c r="BI200"/>
  <c r="BH200"/>
  <c r="BF200"/>
  <c r="BE200"/>
  <c r="T200"/>
  <c r="R200"/>
  <c r="P200"/>
  <c r="BK200"/>
  <c r="J200"/>
  <c r="BG200"/>
  <c r="BI199"/>
  <c r="BH199"/>
  <c r="BF199"/>
  <c r="BE199"/>
  <c r="T199"/>
  <c r="R199"/>
  <c r="P199"/>
  <c r="BK199"/>
  <c r="J199"/>
  <c r="BG199"/>
  <c r="BI198"/>
  <c r="BH198"/>
  <c r="BF198"/>
  <c r="BE198"/>
  <c r="T198"/>
  <c r="R198"/>
  <c r="P198"/>
  <c r="BK198"/>
  <c r="J198"/>
  <c r="BG198"/>
  <c r="BI197"/>
  <c r="BH197"/>
  <c r="BF197"/>
  <c r="BE197"/>
  <c r="T197"/>
  <c r="R197"/>
  <c r="P197"/>
  <c r="BK197"/>
  <c r="J197"/>
  <c r="BG197"/>
  <c r="BI196"/>
  <c r="BH196"/>
  <c r="BF196"/>
  <c r="BE196"/>
  <c r="T196"/>
  <c r="R196"/>
  <c r="P196"/>
  <c r="BK196"/>
  <c r="J196"/>
  <c r="BG196"/>
  <c r="BI195"/>
  <c r="BH195"/>
  <c r="BF195"/>
  <c r="BE195"/>
  <c r="T195"/>
  <c r="R195"/>
  <c r="P195"/>
  <c r="BK195"/>
  <c r="J195"/>
  <c r="BG195"/>
  <c r="BI194"/>
  <c r="BH194"/>
  <c r="BF194"/>
  <c r="BE194"/>
  <c r="T194"/>
  <c r="R194"/>
  <c r="P194"/>
  <c r="BK194"/>
  <c r="J194"/>
  <c r="BG194"/>
  <c r="BI193"/>
  <c r="BH193"/>
  <c r="BF193"/>
  <c r="BE193"/>
  <c r="T193"/>
  <c r="R193"/>
  <c r="P193"/>
  <c r="BK193"/>
  <c r="J193"/>
  <c r="BG193"/>
  <c r="BI192"/>
  <c r="BH192"/>
  <c r="BF192"/>
  <c r="BE192"/>
  <c r="T192"/>
  <c r="R192"/>
  <c r="P192"/>
  <c r="BK192"/>
  <c r="J192"/>
  <c r="BG192"/>
  <c r="BI191"/>
  <c r="BH191"/>
  <c r="BF191"/>
  <c r="BE191"/>
  <c r="T191"/>
  <c r="R191"/>
  <c r="P191"/>
  <c r="BK191"/>
  <c r="J191"/>
  <c r="BG191"/>
  <c r="BI190"/>
  <c r="BH190"/>
  <c r="BF190"/>
  <c r="BE190"/>
  <c r="T190"/>
  <c r="R190"/>
  <c r="P190"/>
  <c r="BK190"/>
  <c r="J190"/>
  <c r="BG190"/>
  <c r="BI189"/>
  <c r="BH189"/>
  <c r="BF189"/>
  <c r="BE189"/>
  <c r="T189"/>
  <c r="R189"/>
  <c r="P189"/>
  <c r="BK189"/>
  <c r="J189"/>
  <c r="BG189"/>
  <c r="BI188"/>
  <c r="BH188"/>
  <c r="BF188"/>
  <c r="BE188"/>
  <c r="T188"/>
  <c r="R188"/>
  <c r="P188"/>
  <c r="BK188"/>
  <c r="J188"/>
  <c r="BG188"/>
  <c r="BI187"/>
  <c r="BH187"/>
  <c r="BF187"/>
  <c r="BE187"/>
  <c r="T187"/>
  <c r="R187"/>
  <c r="P187"/>
  <c r="BK187"/>
  <c r="J187"/>
  <c r="BG187"/>
  <c r="BI186"/>
  <c r="BH186"/>
  <c r="BF186"/>
  <c r="BE186"/>
  <c r="T186"/>
  <c r="R186"/>
  <c r="P186"/>
  <c r="BK186"/>
  <c r="J186"/>
  <c r="BG186"/>
  <c r="BI185"/>
  <c r="BH185"/>
  <c r="BF185"/>
  <c r="BE185"/>
  <c r="T185"/>
  <c r="T184"/>
  <c r="R185"/>
  <c r="R184"/>
  <c r="P185"/>
  <c r="P184"/>
  <c r="BK185"/>
  <c r="BK184"/>
  <c r="J184"/>
  <c r="J185"/>
  <c r="BG185"/>
  <c r="J63"/>
  <c r="BI182"/>
  <c r="BH182"/>
  <c r="BF182"/>
  <c r="BE182"/>
  <c r="T182"/>
  <c r="R182"/>
  <c r="P182"/>
  <c r="BK182"/>
  <c r="J182"/>
  <c r="BG182"/>
  <c r="BI180"/>
  <c r="BH180"/>
  <c r="BF180"/>
  <c r="BE180"/>
  <c r="T180"/>
  <c r="R180"/>
  <c r="P180"/>
  <c r="BK180"/>
  <c r="J180"/>
  <c r="BG180"/>
  <c r="BI178"/>
  <c r="BH178"/>
  <c r="BF178"/>
  <c r="BE178"/>
  <c r="T178"/>
  <c r="R178"/>
  <c r="P178"/>
  <c r="BK178"/>
  <c r="J178"/>
  <c r="BG178"/>
  <c r="BI176"/>
  <c r="BH176"/>
  <c r="BF176"/>
  <c r="BE176"/>
  <c r="T176"/>
  <c r="R176"/>
  <c r="P176"/>
  <c r="BK176"/>
  <c r="J176"/>
  <c r="BG176"/>
  <c r="BI174"/>
  <c r="BH174"/>
  <c r="BF174"/>
  <c r="BE174"/>
  <c r="T174"/>
  <c r="R174"/>
  <c r="P174"/>
  <c r="BK174"/>
  <c r="J174"/>
  <c r="BG174"/>
  <c r="BI172"/>
  <c r="BH172"/>
  <c r="BF172"/>
  <c r="BE172"/>
  <c r="T172"/>
  <c r="R172"/>
  <c r="P172"/>
  <c r="BK172"/>
  <c r="J172"/>
  <c r="BG172"/>
  <c r="BI170"/>
  <c r="BH170"/>
  <c r="BF170"/>
  <c r="BE170"/>
  <c r="T170"/>
  <c r="R170"/>
  <c r="P170"/>
  <c r="BK170"/>
  <c r="J170"/>
  <c r="BG170"/>
  <c r="BI168"/>
  <c r="BH168"/>
  <c r="BF168"/>
  <c r="BE168"/>
  <c r="T168"/>
  <c r="T167"/>
  <c r="R168"/>
  <c r="R167"/>
  <c r="P168"/>
  <c r="P167"/>
  <c r="BK168"/>
  <c r="BK167"/>
  <c r="J167"/>
  <c r="J168"/>
  <c r="BG168"/>
  <c r="J62"/>
  <c r="BI165"/>
  <c r="BH165"/>
  <c r="BF165"/>
  <c r="BE165"/>
  <c r="T165"/>
  <c r="R165"/>
  <c r="P165"/>
  <c r="BK165"/>
  <c r="J165"/>
  <c r="BG165"/>
  <c r="BI163"/>
  <c r="BH163"/>
  <c r="BF163"/>
  <c r="BE163"/>
  <c r="T163"/>
  <c r="R163"/>
  <c r="P163"/>
  <c r="BK163"/>
  <c r="J163"/>
  <c r="BG163"/>
  <c r="BI161"/>
  <c r="BH161"/>
  <c r="BF161"/>
  <c r="BE161"/>
  <c r="T161"/>
  <c r="R161"/>
  <c r="P161"/>
  <c r="BK161"/>
  <c r="J161"/>
  <c r="BG161"/>
  <c r="BI159"/>
  <c r="BH159"/>
  <c r="BF159"/>
  <c r="BE159"/>
  <c r="T159"/>
  <c r="R159"/>
  <c r="P159"/>
  <c r="BK159"/>
  <c r="J159"/>
  <c r="BG159"/>
  <c r="BI157"/>
  <c r="BH157"/>
  <c r="BF157"/>
  <c r="BE157"/>
  <c r="T157"/>
  <c r="R157"/>
  <c r="P157"/>
  <c r="BK157"/>
  <c r="J157"/>
  <c r="BG157"/>
  <c r="BI155"/>
  <c r="BH155"/>
  <c r="BF155"/>
  <c r="BE155"/>
  <c r="T155"/>
  <c r="R155"/>
  <c r="P155"/>
  <c r="BK155"/>
  <c r="J155"/>
  <c r="BG155"/>
  <c r="BI153"/>
  <c r="BH153"/>
  <c r="BF153"/>
  <c r="BE153"/>
  <c r="T153"/>
  <c r="R153"/>
  <c r="P153"/>
  <c r="BK153"/>
  <c r="J153"/>
  <c r="BG153"/>
  <c r="BI151"/>
  <c r="BH151"/>
  <c r="BF151"/>
  <c r="BE151"/>
  <c r="T151"/>
  <c r="R151"/>
  <c r="P151"/>
  <c r="BK151"/>
  <c r="J151"/>
  <c r="BG151"/>
  <c r="BI149"/>
  <c r="BH149"/>
  <c r="BF149"/>
  <c r="BE149"/>
  <c r="T149"/>
  <c r="R149"/>
  <c r="P149"/>
  <c r="BK149"/>
  <c r="J149"/>
  <c r="BG149"/>
  <c r="BI147"/>
  <c r="BH147"/>
  <c r="BF147"/>
  <c r="BE147"/>
  <c r="T147"/>
  <c r="R147"/>
  <c r="P147"/>
  <c r="BK147"/>
  <c r="J147"/>
  <c r="BG147"/>
  <c r="BI145"/>
  <c r="BH145"/>
  <c r="BF145"/>
  <c r="BE145"/>
  <c r="T145"/>
  <c r="R145"/>
  <c r="P145"/>
  <c r="BK145"/>
  <c r="J145"/>
  <c r="BG145"/>
  <c r="BI143"/>
  <c r="BH143"/>
  <c r="BF143"/>
  <c r="BE143"/>
  <c r="T143"/>
  <c r="R143"/>
  <c r="P143"/>
  <c r="BK143"/>
  <c r="J143"/>
  <c r="BG143"/>
  <c r="BI141"/>
  <c r="BH141"/>
  <c r="BF141"/>
  <c r="BE141"/>
  <c r="T141"/>
  <c r="R141"/>
  <c r="P141"/>
  <c r="BK141"/>
  <c r="J141"/>
  <c r="BG141"/>
  <c r="BI139"/>
  <c r="BH139"/>
  <c r="BF139"/>
  <c r="BE139"/>
  <c r="T139"/>
  <c r="R139"/>
  <c r="P139"/>
  <c r="BK139"/>
  <c r="J139"/>
  <c r="BG139"/>
  <c r="BI137"/>
  <c r="BH137"/>
  <c r="BF137"/>
  <c r="BE137"/>
  <c r="T137"/>
  <c r="R137"/>
  <c r="P137"/>
  <c r="BK137"/>
  <c r="J137"/>
  <c r="BG137"/>
  <c r="BI135"/>
  <c r="BH135"/>
  <c r="BF135"/>
  <c r="BE135"/>
  <c r="T135"/>
  <c r="R135"/>
  <c r="P135"/>
  <c r="BK135"/>
  <c r="J135"/>
  <c r="BG135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7"/>
  <c r="BH127"/>
  <c r="BF127"/>
  <c r="BE127"/>
  <c r="T127"/>
  <c r="R127"/>
  <c r="P127"/>
  <c r="BK127"/>
  <c r="J127"/>
  <c r="BG127"/>
  <c r="BI125"/>
  <c r="BH125"/>
  <c r="BF125"/>
  <c r="BE125"/>
  <c r="T125"/>
  <c r="R125"/>
  <c r="P125"/>
  <c r="BK125"/>
  <c r="J125"/>
  <c r="BG125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7"/>
  <c r="BH117"/>
  <c r="BF117"/>
  <c r="BE117"/>
  <c r="T117"/>
  <c r="R117"/>
  <c r="P117"/>
  <c r="BK117"/>
  <c r="J117"/>
  <c r="BG117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7"/>
  <c r="F36"/>
  <c i="1" r="BD71"/>
  <c i="14" r="BH87"/>
  <c r="F35"/>
  <c i="1" r="BC71"/>
  <c i="14" r="BF87"/>
  <c r="J33"/>
  <c i="1" r="AW71"/>
  <c i="14" r="F33"/>
  <c i="1" r="BA71"/>
  <c i="14" r="BE87"/>
  <c r="J32"/>
  <c i="1" r="AV71"/>
  <c i="14" r="F32"/>
  <c i="1" r="AZ71"/>
  <c i="14" r="T87"/>
  <c r="T86"/>
  <c r="T85"/>
  <c r="R87"/>
  <c r="R86"/>
  <c r="R85"/>
  <c r="P87"/>
  <c r="P86"/>
  <c r="P85"/>
  <c i="1" r="AU71"/>
  <c i="14" r="BK87"/>
  <c r="BK86"/>
  <c r="J86"/>
  <c r="BK85"/>
  <c r="J85"/>
  <c r="J60"/>
  <c r="J29"/>
  <c i="1" r="AG71"/>
  <c i="14" r="J87"/>
  <c r="BG87"/>
  <c r="F34"/>
  <c i="1" r="BB71"/>
  <c i="14"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69"/>
  <c r="AX69"/>
  <c i="13"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5"/>
  <c r="BH95"/>
  <c r="BF95"/>
  <c r="BE95"/>
  <c r="T95"/>
  <c r="T94"/>
  <c r="R95"/>
  <c r="R94"/>
  <c r="P95"/>
  <c r="P94"/>
  <c r="BK95"/>
  <c r="BK94"/>
  <c r="J94"/>
  <c r="J95"/>
  <c r="BG95"/>
  <c r="J63"/>
  <c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6"/>
  <c i="1" r="BD69"/>
  <c i="13" r="BH88"/>
  <c r="F35"/>
  <c i="1" r="BC69"/>
  <c i="13" r="BF88"/>
  <c r="J33"/>
  <c i="1" r="AW69"/>
  <c i="13" r="F33"/>
  <c i="1" r="BA69"/>
  <c i="13" r="BE88"/>
  <c r="J32"/>
  <c i="1" r="AV69"/>
  <c i="13" r="F32"/>
  <c i="1" r="AZ69"/>
  <c i="13" r="T88"/>
  <c r="T87"/>
  <c r="T86"/>
  <c r="T85"/>
  <c r="R88"/>
  <c r="R87"/>
  <c r="R86"/>
  <c r="R85"/>
  <c r="P88"/>
  <c r="P87"/>
  <c r="P86"/>
  <c r="P85"/>
  <c i="1" r="AU69"/>
  <c i="13" r="BK88"/>
  <c r="BK87"/>
  <c r="J87"/>
  <c r="BK86"/>
  <c r="J86"/>
  <c r="BK85"/>
  <c r="J85"/>
  <c r="J60"/>
  <c r="J29"/>
  <c i="1" r="AG69"/>
  <c i="13" r="J88"/>
  <c r="BG88"/>
  <c r="F34"/>
  <c i="1" r="BB69"/>
  <c i="13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68"/>
  <c r="AX68"/>
  <c i="12"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4"/>
  <c r="BH134"/>
  <c r="BF134"/>
  <c r="BE134"/>
  <c r="T134"/>
  <c r="R134"/>
  <c r="P134"/>
  <c r="BK134"/>
  <c r="J134"/>
  <c r="BG134"/>
  <c r="BI132"/>
  <c r="BH132"/>
  <c r="BF132"/>
  <c r="BE132"/>
  <c r="T132"/>
  <c r="T131"/>
  <c r="R132"/>
  <c r="R131"/>
  <c r="P132"/>
  <c r="P131"/>
  <c r="BK132"/>
  <c r="BK131"/>
  <c r="J131"/>
  <c r="J132"/>
  <c r="BG132"/>
  <c r="J63"/>
  <c r="BI130"/>
  <c r="BH130"/>
  <c r="BF130"/>
  <c r="BE130"/>
  <c r="T130"/>
  <c r="R130"/>
  <c r="P130"/>
  <c r="BK130"/>
  <c r="J130"/>
  <c r="BG130"/>
  <c r="BI129"/>
  <c r="BH129"/>
  <c r="BF129"/>
  <c r="BE129"/>
  <c r="T129"/>
  <c r="R129"/>
  <c r="P129"/>
  <c r="BK129"/>
  <c r="J129"/>
  <c r="BG129"/>
  <c r="BI128"/>
  <c r="BH128"/>
  <c r="BF128"/>
  <c r="BE128"/>
  <c r="T128"/>
  <c r="R128"/>
  <c r="P128"/>
  <c r="BK128"/>
  <c r="J128"/>
  <c r="BG128"/>
  <c r="BI127"/>
  <c r="BH127"/>
  <c r="BF127"/>
  <c r="BE127"/>
  <c r="T127"/>
  <c r="R127"/>
  <c r="P127"/>
  <c r="BK127"/>
  <c r="J127"/>
  <c r="BG127"/>
  <c r="BI126"/>
  <c r="BH126"/>
  <c r="BF126"/>
  <c r="BE126"/>
  <c r="T126"/>
  <c r="T125"/>
  <c r="R126"/>
  <c r="R125"/>
  <c r="P126"/>
  <c r="P125"/>
  <c r="BK126"/>
  <c r="BK125"/>
  <c r="J125"/>
  <c r="J126"/>
  <c r="BG126"/>
  <c r="J62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7"/>
  <c r="BH117"/>
  <c r="BF117"/>
  <c r="BE117"/>
  <c r="T117"/>
  <c r="R117"/>
  <c r="P117"/>
  <c r="BK117"/>
  <c r="J117"/>
  <c r="BG117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7"/>
  <c r="F36"/>
  <c i="1" r="BD68"/>
  <c i="12" r="BH87"/>
  <c r="F35"/>
  <c i="1" r="BC68"/>
  <c i="12" r="BF87"/>
  <c r="J33"/>
  <c i="1" r="AW68"/>
  <c i="12" r="F33"/>
  <c i="1" r="BA68"/>
  <c i="12" r="BE87"/>
  <c r="J32"/>
  <c i="1" r="AV68"/>
  <c i="12" r="F32"/>
  <c i="1" r="AZ68"/>
  <c i="12" r="T87"/>
  <c r="T86"/>
  <c r="T85"/>
  <c r="R87"/>
  <c r="R86"/>
  <c r="R85"/>
  <c r="P87"/>
  <c r="P86"/>
  <c r="P85"/>
  <c i="1" r="AU68"/>
  <c i="12" r="BK87"/>
  <c r="BK86"/>
  <c r="J86"/>
  <c r="BK85"/>
  <c r="J85"/>
  <c r="J60"/>
  <c r="J29"/>
  <c i="1" r="AG68"/>
  <c i="12" r="J87"/>
  <c r="BG87"/>
  <c r="F34"/>
  <c i="1" r="BB68"/>
  <c i="12"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66"/>
  <c r="AX66"/>
  <c i="11"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61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6"/>
  <c i="1" r="BD66"/>
  <c i="11" r="BH84"/>
  <c r="F35"/>
  <c i="1" r="BC66"/>
  <c i="11" r="BG84"/>
  <c r="F34"/>
  <c i="1" r="BB66"/>
  <c i="11" r="BF84"/>
  <c r="J33"/>
  <c i="1" r="AW66"/>
  <c i="11" r="F33"/>
  <c i="1" r="BA66"/>
  <c i="11" r="T84"/>
  <c r="T83"/>
  <c r="R84"/>
  <c r="R83"/>
  <c r="P84"/>
  <c r="P83"/>
  <c i="1" r="AU66"/>
  <c i="11" r="BK84"/>
  <c r="BK83"/>
  <c r="J83"/>
  <c r="J60"/>
  <c r="J29"/>
  <c i="1" r="AG66"/>
  <c i="11" r="J84"/>
  <c r="BE84"/>
  <c r="J32"/>
  <c i="1" r="AV66"/>
  <c i="11" r="F32"/>
  <c i="1" r="AZ66"/>
  <c i="11"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64"/>
  <c r="AX64"/>
  <c i="10" r="BI83"/>
  <c r="F36"/>
  <c i="1" r="BD64"/>
  <c i="10" r="BH83"/>
  <c r="F35"/>
  <c i="1" r="BC64"/>
  <c i="10" r="BG83"/>
  <c r="F34"/>
  <c i="1" r="BB64"/>
  <c i="10" r="BF83"/>
  <c r="J33"/>
  <c i="1" r="AW64"/>
  <c i="10" r="F33"/>
  <c i="1" r="BA64"/>
  <c i="10" r="T83"/>
  <c r="T82"/>
  <c r="R83"/>
  <c r="R82"/>
  <c r="P83"/>
  <c r="P82"/>
  <c i="1" r="AU64"/>
  <c i="10" r="BK83"/>
  <c r="BK82"/>
  <c r="J82"/>
  <c r="J60"/>
  <c r="J29"/>
  <c i="1" r="AG64"/>
  <c i="10" r="J83"/>
  <c r="BE83"/>
  <c r="J32"/>
  <c i="1" r="AV64"/>
  <c i="10" r="F32"/>
  <c i="1" r="AZ64"/>
  <c i="10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3"/>
  <c r="AX63"/>
  <c i="9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6"/>
  <c i="1" r="BD63"/>
  <c i="9" r="BH84"/>
  <c r="F35"/>
  <c i="1" r="BC63"/>
  <c i="9" r="BG84"/>
  <c r="F34"/>
  <c i="1" r="BB63"/>
  <c i="9" r="BF84"/>
  <c r="J33"/>
  <c i="1" r="AW63"/>
  <c i="9" r="F33"/>
  <c i="1" r="BA63"/>
  <c i="9" r="T84"/>
  <c r="T83"/>
  <c r="R84"/>
  <c r="R83"/>
  <c r="P84"/>
  <c r="P83"/>
  <c i="1" r="AU63"/>
  <c i="9" r="BK84"/>
  <c r="BK83"/>
  <c r="J83"/>
  <c r="J60"/>
  <c r="J29"/>
  <c i="1" r="AG63"/>
  <c i="9" r="J84"/>
  <c r="BE84"/>
  <c r="J32"/>
  <c i="1" r="AV63"/>
  <c i="9" r="F32"/>
  <c i="1" r="AZ63"/>
  <c i="9"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61"/>
  <c r="AX61"/>
  <c i="8"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F36"/>
  <c i="1" r="BD61"/>
  <c i="8" r="BH87"/>
  <c r="F35"/>
  <c i="1" r="BC61"/>
  <c i="8" r="BG87"/>
  <c r="F34"/>
  <c i="1" r="BB61"/>
  <c i="8" r="BF87"/>
  <c r="J33"/>
  <c i="1" r="AW61"/>
  <c i="8" r="F33"/>
  <c i="1" r="BA61"/>
  <c i="8" r="T87"/>
  <c r="T86"/>
  <c r="T85"/>
  <c r="T84"/>
  <c r="R87"/>
  <c r="R86"/>
  <c r="R85"/>
  <c r="R84"/>
  <c r="P87"/>
  <c r="P86"/>
  <c r="P85"/>
  <c r="P84"/>
  <c i="1" r="AU61"/>
  <c i="8" r="BK87"/>
  <c r="BK86"/>
  <c r="J86"/>
  <c r="BK85"/>
  <c r="J85"/>
  <c r="BK84"/>
  <c r="J84"/>
  <c r="J60"/>
  <c r="J29"/>
  <c i="1" r="AG61"/>
  <c i="8" r="J87"/>
  <c r="BE87"/>
  <c r="J32"/>
  <c i="1" r="AV61"/>
  <c i="8" r="F32"/>
  <c i="1" r="AZ61"/>
  <c i="8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60"/>
  <c r="AX60"/>
  <c i="7"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60"/>
  <c i="7" r="BH85"/>
  <c r="F35"/>
  <c i="1" r="BC60"/>
  <c i="7" r="BG85"/>
  <c r="F34"/>
  <c i="1" r="BB60"/>
  <c i="7" r="BF85"/>
  <c r="J33"/>
  <c i="1" r="AW60"/>
  <c i="7" r="F33"/>
  <c i="1" r="BA60"/>
  <c i="7" r="T85"/>
  <c r="T84"/>
  <c r="T83"/>
  <c r="R85"/>
  <c r="R84"/>
  <c r="R83"/>
  <c r="P85"/>
  <c r="P84"/>
  <c r="P83"/>
  <c i="1" r="AU60"/>
  <c i="7" r="BK85"/>
  <c r="BK84"/>
  <c r="J84"/>
  <c r="BK83"/>
  <c r="J83"/>
  <c r="J60"/>
  <c r="J29"/>
  <c i="1" r="AG60"/>
  <c i="7" r="J85"/>
  <c r="BE85"/>
  <c r="J32"/>
  <c i="1" r="AV60"/>
  <c i="7" r="F32"/>
  <c i="1" r="AZ60"/>
  <c i="7" r="J61"/>
  <c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58"/>
  <c r="AX58"/>
  <c i="6" r="BI95"/>
  <c r="BH95"/>
  <c r="BG95"/>
  <c r="BF95"/>
  <c r="T95"/>
  <c r="T94"/>
  <c r="R95"/>
  <c r="R94"/>
  <c r="P95"/>
  <c r="P94"/>
  <c r="BK95"/>
  <c r="BK94"/>
  <c r="J94"/>
  <c r="J95"/>
  <c r="BE95"/>
  <c r="J63"/>
  <c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6"/>
  <c i="1" r="BD58"/>
  <c i="6" r="BH87"/>
  <c r="F35"/>
  <c i="1" r="BC58"/>
  <c i="6" r="BG87"/>
  <c r="F34"/>
  <c i="1" r="BB58"/>
  <c i="6" r="BF87"/>
  <c r="J33"/>
  <c i="1" r="AW58"/>
  <c i="6" r="F33"/>
  <c i="1" r="BA58"/>
  <c i="6" r="T87"/>
  <c r="T86"/>
  <c r="T85"/>
  <c r="R87"/>
  <c r="R86"/>
  <c r="R85"/>
  <c r="P87"/>
  <c r="P86"/>
  <c r="P85"/>
  <c i="1" r="AU58"/>
  <c i="6" r="BK87"/>
  <c r="BK86"/>
  <c r="J86"/>
  <c r="BK85"/>
  <c r="J85"/>
  <c r="J60"/>
  <c r="J29"/>
  <c i="1" r="AG58"/>
  <c i="6" r="J87"/>
  <c r="BE87"/>
  <c r="J32"/>
  <c i="1" r="AV58"/>
  <c i="6" r="F32"/>
  <c i="1" r="AZ58"/>
  <c i="6"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1" r="AY57"/>
  <c r="AX57"/>
  <c i="5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63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57"/>
  <c i="5" r="BH88"/>
  <c r="F35"/>
  <c i="1" r="BC57"/>
  <c i="5" r="BG88"/>
  <c r="F34"/>
  <c i="1" r="BB57"/>
  <c i="5" r="BF88"/>
  <c r="J33"/>
  <c i="1" r="AW57"/>
  <c i="5" r="F33"/>
  <c i="1" r="BA57"/>
  <c i="5" r="T88"/>
  <c r="T87"/>
  <c r="T86"/>
  <c r="T85"/>
  <c r="R88"/>
  <c r="R87"/>
  <c r="R86"/>
  <c r="R85"/>
  <c r="P88"/>
  <c r="P87"/>
  <c r="P86"/>
  <c r="P85"/>
  <c i="1" r="AU57"/>
  <c i="5" r="BK88"/>
  <c r="BK87"/>
  <c r="J87"/>
  <c r="BK86"/>
  <c r="J86"/>
  <c r="BK85"/>
  <c r="J85"/>
  <c r="J60"/>
  <c r="J29"/>
  <c i="1" r="AG57"/>
  <c i="5" r="J88"/>
  <c r="BE88"/>
  <c r="J32"/>
  <c i="1" r="AV57"/>
  <c i="5" r="F32"/>
  <c i="1" r="AZ57"/>
  <c i="5" r="J62"/>
  <c r="J61"/>
  <c r="F81"/>
  <c r="F79"/>
  <c r="E77"/>
  <c r="F55"/>
  <c r="F53"/>
  <c r="E51"/>
  <c r="J38"/>
  <c r="J23"/>
  <c r="E23"/>
  <c r="J81"/>
  <c r="J55"/>
  <c r="J22"/>
  <c r="J20"/>
  <c r="E20"/>
  <c r="F82"/>
  <c r="F56"/>
  <c r="J19"/>
  <c r="J14"/>
  <c r="J79"/>
  <c r="J53"/>
  <c r="E7"/>
  <c r="E73"/>
  <c r="E47"/>
  <c i="4" r="J106"/>
  <c r="J105"/>
  <c i="1" r="AY56"/>
  <c r="AX56"/>
  <c i="4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J65"/>
  <c r="J64"/>
  <c r="BI104"/>
  <c r="BH104"/>
  <c r="BG104"/>
  <c r="BF104"/>
  <c r="T104"/>
  <c r="T103"/>
  <c r="R104"/>
  <c r="R103"/>
  <c r="P104"/>
  <c r="P103"/>
  <c r="BK104"/>
  <c r="BK103"/>
  <c r="J103"/>
  <c r="J104"/>
  <c r="BE104"/>
  <c r="J6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6"/>
  <c i="4" r="BH91"/>
  <c r="F35"/>
  <c i="1" r="BC56"/>
  <c i="4" r="BG91"/>
  <c r="F34"/>
  <c i="1" r="BB56"/>
  <c i="4" r="BF91"/>
  <c r="J33"/>
  <c i="1" r="AW56"/>
  <c i="4" r="F33"/>
  <c i="1" r="BA56"/>
  <c i="4" r="T91"/>
  <c r="T90"/>
  <c r="T89"/>
  <c r="T88"/>
  <c r="R91"/>
  <c r="R90"/>
  <c r="R89"/>
  <c r="R88"/>
  <c r="P91"/>
  <c r="P90"/>
  <c r="P89"/>
  <c r="P88"/>
  <c i="1" r="AU56"/>
  <c i="4" r="BK91"/>
  <c r="BK90"/>
  <c r="J90"/>
  <c r="BK89"/>
  <c r="J89"/>
  <c r="BK88"/>
  <c r="J88"/>
  <c r="J60"/>
  <c r="J29"/>
  <c i="1" r="AG56"/>
  <c i="4" r="J91"/>
  <c r="BE91"/>
  <c r="J32"/>
  <c i="1" r="AV56"/>
  <c i="4" r="F32"/>
  <c i="1" r="AZ56"/>
  <c i="4" r="J62"/>
  <c r="J61"/>
  <c r="F84"/>
  <c r="F82"/>
  <c r="E80"/>
  <c r="F55"/>
  <c r="F53"/>
  <c r="E51"/>
  <c r="J38"/>
  <c r="J23"/>
  <c r="E23"/>
  <c r="J84"/>
  <c r="J55"/>
  <c r="J22"/>
  <c r="J20"/>
  <c r="E20"/>
  <c r="F85"/>
  <c r="F56"/>
  <c r="J19"/>
  <c r="J14"/>
  <c r="J82"/>
  <c r="J53"/>
  <c r="E7"/>
  <c r="E76"/>
  <c r="E47"/>
  <c i="1" r="AY54"/>
  <c r="AX54"/>
  <c i="3"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54"/>
  <c i="3" r="BH85"/>
  <c r="F35"/>
  <c i="1" r="BC54"/>
  <c i="3" r="BG85"/>
  <c r="F34"/>
  <c i="1" r="BB54"/>
  <c i="3" r="BF85"/>
  <c r="J33"/>
  <c i="1" r="AW54"/>
  <c i="3" r="F33"/>
  <c i="1" r="BA54"/>
  <c i="3" r="T85"/>
  <c r="T84"/>
  <c r="T83"/>
  <c r="R85"/>
  <c r="R84"/>
  <c r="R83"/>
  <c r="P85"/>
  <c r="P84"/>
  <c r="P83"/>
  <c i="1" r="AU54"/>
  <c i="3" r="BK85"/>
  <c r="BK84"/>
  <c r="J84"/>
  <c r="BK83"/>
  <c r="J83"/>
  <c r="J60"/>
  <c r="J29"/>
  <c i="1" r="AG54"/>
  <c i="3" r="J85"/>
  <c r="BE85"/>
  <c r="J32"/>
  <c i="1" r="AV54"/>
  <c i="3" r="F32"/>
  <c i="1" r="AZ54"/>
  <c i="3" r="J61"/>
  <c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53"/>
  <c r="AX53"/>
  <c i="2"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61"/>
  <c r="BI85"/>
  <c r="BH85"/>
  <c r="BG85"/>
  <c r="BF85"/>
  <c r="T85"/>
  <c r="R85"/>
  <c r="P85"/>
  <c r="BK85"/>
  <c r="J85"/>
  <c r="BE85"/>
  <c r="BI84"/>
  <c r="F36"/>
  <c i="1" r="BD53"/>
  <c i="2" r="BH84"/>
  <c r="F35"/>
  <c i="1" r="BC53"/>
  <c i="2" r="BG84"/>
  <c r="F34"/>
  <c i="1" r="BB53"/>
  <c i="2" r="BF84"/>
  <c r="J33"/>
  <c i="1" r="AW53"/>
  <c i="2" r="F33"/>
  <c i="1" r="BA53"/>
  <c i="2" r="T84"/>
  <c r="T83"/>
  <c r="R84"/>
  <c r="R83"/>
  <c r="P84"/>
  <c r="P83"/>
  <c i="1" r="AU53"/>
  <c i="2" r="BK84"/>
  <c r="BK83"/>
  <c r="J83"/>
  <c r="J60"/>
  <c r="J29"/>
  <c i="1" r="AG53"/>
  <c i="2" r="J84"/>
  <c r="BE84"/>
  <c r="J32"/>
  <c i="1" r="AV53"/>
  <c i="2" r="F32"/>
  <c i="1" r="AZ53"/>
  <c i="2"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BD72"/>
  <c r="BC72"/>
  <c r="BB72"/>
  <c r="BA72"/>
  <c r="AZ72"/>
  <c r="AY72"/>
  <c r="AX72"/>
  <c r="AW72"/>
  <c r="AV72"/>
  <c r="AU72"/>
  <c r="AT72"/>
  <c r="AS72"/>
  <c r="AG72"/>
  <c r="BD70"/>
  <c r="BC70"/>
  <c r="BB70"/>
  <c r="BA70"/>
  <c r="AZ70"/>
  <c r="AY70"/>
  <c r="AX70"/>
  <c r="AW70"/>
  <c r="AV70"/>
  <c r="AU70"/>
  <c r="AT70"/>
  <c r="AS70"/>
  <c r="AG70"/>
  <c r="BD67"/>
  <c r="BC67"/>
  <c r="BB67"/>
  <c r="BA67"/>
  <c r="AZ67"/>
  <c r="AY67"/>
  <c r="AX67"/>
  <c r="AW67"/>
  <c r="AV67"/>
  <c r="AU67"/>
  <c r="AT67"/>
  <c r="AS67"/>
  <c r="AG67"/>
  <c r="BD65"/>
  <c r="BC65"/>
  <c r="BB65"/>
  <c r="BA65"/>
  <c r="AZ65"/>
  <c r="AY65"/>
  <c r="AX65"/>
  <c r="AW65"/>
  <c r="AV65"/>
  <c r="AU65"/>
  <c r="AT65"/>
  <c r="AS65"/>
  <c r="AG65"/>
  <c r="BD62"/>
  <c r="BC62"/>
  <c r="BB62"/>
  <c r="BA62"/>
  <c r="AZ62"/>
  <c r="AY62"/>
  <c r="AX62"/>
  <c r="AW62"/>
  <c r="AV62"/>
  <c r="AU62"/>
  <c r="AT62"/>
  <c r="AS62"/>
  <c r="AG62"/>
  <c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3"/>
  <c r="AN73"/>
  <c r="AN72"/>
  <c r="AT71"/>
  <c r="AN71"/>
  <c r="AN70"/>
  <c r="AT69"/>
  <c r="AN69"/>
  <c r="AT68"/>
  <c r="AN68"/>
  <c r="AN67"/>
  <c r="AT66"/>
  <c r="AN66"/>
  <c r="AN65"/>
  <c r="AT64"/>
  <c r="AN64"/>
  <c r="AT63"/>
  <c r="AN63"/>
  <c r="AN62"/>
  <c r="AT61"/>
  <c r="AN61"/>
  <c r="AT60"/>
  <c r="AN60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<sst xmlns="http://schemas.openxmlformats.org/spreadsheetml/2006/main">
  <si>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</si>
  <si>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</si>
  <si>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</si>
  <si>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</si>
  <si>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</si>
  <si>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</si>
  <si>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</si>
  <si>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{e64efdd6-9aef-4862-bdbd-2fa16b26f85b}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</si>
  <si>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</si>
  <si>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</si>
  <si>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</si>
  <si>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</si>
  <si>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</si>
  <si>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</si>
  <si>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</si>
  <si>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</si>
  <si>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2018_09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</si>
  <si>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</si>
  <si>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</si>
  <si>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kolejové brzdy a kompresorové stanice v ŽST Most n.n. St4</t>
  </si>
  <si>
    <t>KSO:</t>
  </si>
  <si>
    <t/>
  </si>
  <si>
    <t>CC-CZ:</t>
  </si>
  <si>
    <t>Místo:</t>
  </si>
  <si>
    <t>ŽST Most n.n. - St4</t>
  </si>
  <si>
    <t>Datum:</t>
  </si>
  <si>
    <t>13. 9. 2018</t>
  </si>
  <si>
    <t>Zadavatel:</t>
  </si>
  <si>
    <t>IČ:</t>
  </si>
  <si>
    <t>SŽDC s.o., OŘ UNL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</si>
  <si>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</si>
  <si>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</si>
  <si>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</si>
  <si>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</si>
  <si>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</si>
  <si>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</si>
  <si>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</si>
  <si>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</si>
  <si>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</si>
  <si>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</si>
  <si>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</si>
  <si>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</si>
  <si>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</si>
  <si>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</si>
  <si>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</si>
  <si>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</si>
  <si>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</si>
  <si>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</si>
  <si>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</si>
  <si>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</si>
  <si>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</si>
  <si>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</si>
  <si>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</si>
  <si>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</si>
  <si>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</si>
  <si>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</si>
  <si>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</si>
  <si>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</si>
  <si>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</si>
  <si>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</si>
  <si>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</si>
  <si>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</si>
  <si>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</si>
  <si>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</si>
  <si>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</si>
  <si>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</si>
  <si>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</si>
  <si>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</si>
  <si>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</si>
  <si>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</si>
  <si>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</si>
  <si>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</si>
  <si>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</si>
  <si>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</si>
  <si>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</si>
  <si>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</si>
  <si>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Kolejová brzda</t>
  </si>
  <si>
    <t>STA</t>
  </si>
  <si>
    <t>1</t>
  </si>
  <si>
    <t>{352465dd-3e74-419b-8233-e2f523dabbd3}</t>
  </si>
  <si>
    <t>2</t>
  </si>
  <si>
    <t>/</t>
  </si>
  <si>
    <t>01</t>
  </si>
  <si>
    <t>Technologická část SSZT - dodávky, montáže</t>
  </si>
  <si>
    <t>Soupis</t>
  </si>
  <si>
    <t>{ca90d1c1-a8ac-4be4-b883-3051e56219e4}</t>
  </si>
  <si>
    <t>02</t>
  </si>
  <si>
    <t>Kolejová brzda VRN</t>
  </si>
  <si>
    <t>{c7d81328-bde1-4740-bcfc-19498511f856}</t>
  </si>
  <si>
    <t>PS 02</t>
  </si>
  <si>
    <t>Automatizace kolejových brzd</t>
  </si>
  <si>
    <t>{61cac903-3e14-48c9-850b-2734de3a18b7}</t>
  </si>
  <si>
    <t>{ac374aa9-d72d-4d1d-abf5-4052c6c1c1af}</t>
  </si>
  <si>
    <t>Technologická část - URS</t>
  </si>
  <si>
    <t>{739d9352-1eeb-4477-a7d5-7fb6afb38d9a}</t>
  </si>
  <si>
    <t>03</t>
  </si>
  <si>
    <t>Automatizace VRN</t>
  </si>
  <si>
    <t>{bfb9af05-064d-4657-a407-2100699c18e3}</t>
  </si>
  <si>
    <t>PS 03</t>
  </si>
  <si>
    <t>Elektrická přípojka</t>
  </si>
  <si>
    <t>{23985cab-87b4-449c-91d7-a6aac2b4fdab}</t>
  </si>
  <si>
    <t>Elektroinstalace</t>
  </si>
  <si>
    <t>{e997de33-15ae-458d-be2b-e03ac6c251dd}</t>
  </si>
  <si>
    <t>Zemní práce</t>
  </si>
  <si>
    <t>{8e6157a4-007f-430c-b6ca-051353fb4f68}</t>
  </si>
  <si>
    <t>PS 04</t>
  </si>
  <si>
    <t>Výhybka č. 242 - výstroj SSZT</t>
  </si>
  <si>
    <t>{b066b5c1-f206-4916-9c4e-263c4dc8587b}</t>
  </si>
  <si>
    <t>{fa645ba7-2c2b-4d99-b4bd-9bf2dc11947f}</t>
  </si>
  <si>
    <t>NEOCEŇOVAT - DODÁVKA SSZT</t>
  </si>
  <si>
    <t>{55a130fc-2720-4916-b199-dd25e5d4ef58}</t>
  </si>
  <si>
    <t>PS 05</t>
  </si>
  <si>
    <t>Výhybky č. 201, 241 - výstroj SSZT</t>
  </si>
  <si>
    <t>{95a79ebb-83d9-4a04-89b3-1f14f31b136f}</t>
  </si>
  <si>
    <t>{d8ddabca-07c4-453e-989b-664d4bc1b365}</t>
  </si>
  <si>
    <t>SO 01-01</t>
  </si>
  <si>
    <t>Kolejové brzdy - levá harfa po ZV 241 a pravá harfa po ZV 201</t>
  </si>
  <si>
    <t>{b212f867-94ef-41b3-84d8-cc6da75b705f}</t>
  </si>
  <si>
    <t xml:space="preserve">Kolejové brzdy - levá harfa po ZV 241 a pravá harfa po ZV 201   </t>
  </si>
  <si>
    <t>{95284b13-ba2c-43c8-9dcb-dcb76d2bf80b}</t>
  </si>
  <si>
    <t>Č21</t>
  </si>
  <si>
    <t>VRN</t>
  </si>
  <si>
    <t>{b69e5254-f0f5-49b4-b733-6b3b2ce75142}</t>
  </si>
  <si>
    <t>SO 01-02</t>
  </si>
  <si>
    <t>Výhybka č. 242 SS49 1 5,7-230 Pld</t>
  </si>
  <si>
    <t>{ccbb00b0-da8e-4c9c-9069-8adbbdd971fd}</t>
  </si>
  <si>
    <t>Výhybka č.242 SS49 1 5,7-230 Pld</t>
  </si>
  <si>
    <t>{1a58f243-b53d-4e27-b840-88f910bf9a95}</t>
  </si>
  <si>
    <t>SO 01-03</t>
  </si>
  <si>
    <t>Kolejiště svážného pahrbku (kol. spojka mezi ZV242 - ZV291)</t>
  </si>
  <si>
    <t>{f429ff56-d37b-4906-9701-4ae3e5741d70}</t>
  </si>
  <si>
    <t>Kolejiště svážného pahrbku (kol. spojka mezi ZV242 – ZV291)</t>
  </si>
  <si>
    <t>{0eff89d5-055d-45de-b33d-531de0eef9ce}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</si>
  <si>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</si>
  <si>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</si>
  <si>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</si>
  <si>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</si>
  <si>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</si>
  <si>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</si>
  <si>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</si>
  <si>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PS 01 - Kolejová brzda</t>
  </si>
  <si>
    <t>Soupis:</t>
  </si>
  <si>
    <t>01 - Technologická část SSZT - dodávky, montáže</t>
  </si>
  <si>
    <t>SŽDC s.o., OŘ UNL, SSZT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</si>
  <si>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</si>
  <si>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</si>
  <si>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</si>
  <si>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</si>
  <si>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</si>
  <si>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</si>
  <si>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</si>
  <si>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</si>
  <si>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</si>
  <si>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</si>
  <si>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</si>
  <si>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</si>
  <si>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</si>
  <si>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</si>
  <si>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</si>
  <si>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</si>
  <si>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</si>
  <si>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</si>
  <si>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</si>
  <si>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</si>
  <si>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</si>
  <si>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7594110655</t>
  </si>
  <si>
    <t>Lanová propojení s kolíkovým ukončením LDI 1xFe6/220 norma 703559001 (HM0404223990060)</t>
  </si>
  <si>
    <t>kus</t>
  </si>
  <si>
    <t>Sborník UOŽI 01 2018</t>
  </si>
  <si>
    <t>128</t>
  </si>
  <si>
    <t>ROZPOCET</t>
  </si>
  <si>
    <t>935951810</t>
  </si>
  <si>
    <t>7594110675</t>
  </si>
  <si>
    <t>Lanová propojení s kolíkovým ukončením LDI 1xFe6/400 norma 703559003 (HM0404223990062)</t>
  </si>
  <si>
    <t>-886761395</t>
  </si>
  <si>
    <t>OST</t>
  </si>
  <si>
    <t>Ostatní</t>
  </si>
  <si>
    <t>4</t>
  </si>
  <si>
    <t>39</t>
  </si>
  <si>
    <t>7494001908</t>
  </si>
  <si>
    <t>Rozvodnicové a rozváděčové skříně Distri Rozváděčové skříně Řadové (IP55) - oceloplechové krytí IP55, dveře vpředu i vzadu, dvoukřídlé dveře, V x Š x H 2200 x 800 x 1000</t>
  </si>
  <si>
    <t>-1870253379</t>
  </si>
  <si>
    <t>37</t>
  </si>
  <si>
    <t>7494001602</t>
  </si>
  <si>
    <t>Rozvodnicové a rozváděčové skříně Distri Rozváděčové skříně Řadové (IP55) - oceloplechové krytí IP55, dvoukřídlé dveře, V x Š x H 2200 x 1200 x 800</t>
  </si>
  <si>
    <t>-64196287</t>
  </si>
  <si>
    <t>18</t>
  </si>
  <si>
    <t>7591920040</t>
  </si>
  <si>
    <t xml:space="preserve">Spádoviště - hydraulické agregáty Hydraulický agregát  2x 11kW HJKB</t>
  </si>
  <si>
    <t>809034092</t>
  </si>
  <si>
    <t>17</t>
  </si>
  <si>
    <t>7591700090</t>
  </si>
  <si>
    <t>Spádoviště - ovládání ovládací souprava OSHKB, součástí je sestava elektromagnetických a DAKO ventilů</t>
  </si>
  <si>
    <t>-84110357</t>
  </si>
  <si>
    <t>19</t>
  </si>
  <si>
    <t>7591850760</t>
  </si>
  <si>
    <t>Kolejové brzdy HJKB vodicí skupina 5 článkové kolejové brzdy HJKB-GO, součástí je přídržnice, kolejnice, koncový pražec, podkladnice žebrovaná, podkladnice, svěrka a ostatní spojovací materiál</t>
  </si>
  <si>
    <t>-1999747666</t>
  </si>
  <si>
    <t>20</t>
  </si>
  <si>
    <t>7591850660</t>
  </si>
  <si>
    <t>Kolejové brzdy HJKB mechanická část 5 článkové kolejové brzdy HJKB-GO, součástí je koncový nosník L/P, střední nosník, koncová lišta L/P, střední lišta, přídržný šroub nosníku, kámen matice, šrouby k lištám, pojistka přídržného šroubu</t>
  </si>
  <si>
    <t>669314276</t>
  </si>
  <si>
    <t>7591850680</t>
  </si>
  <si>
    <t>Kolejové brzdy HJKB podpěrná skupina 5 článkové kolejové brzdy HJKB-GO, součástí je kozlík s úkosem, kozlík přídržnice s úkosem, mostnice pro podpěrnou skupiny kozlíků s úkosem, ostatní spojovací materiál</t>
  </si>
  <si>
    <t>1230721070</t>
  </si>
  <si>
    <t>22</t>
  </si>
  <si>
    <t>7591850220</t>
  </si>
  <si>
    <t>Kolejové brzdy HJKB-U hydraulické rozvody 5 článkové kolejové brzdy HHJKB, součástí je trubka rozvodného potrubí, nátrubek, deska základny, podpěra, držák, čep a ostatní spojovací materiál</t>
  </si>
  <si>
    <t>473321605</t>
  </si>
  <si>
    <t>23</t>
  </si>
  <si>
    <t>7591850700</t>
  </si>
  <si>
    <t>Kolejové brzdy HJKB mechanická část 6 článkové kolejové brzdy HJKB-GO, součástí je koncový nosník L/P, střední nosník, koncová lišta L/P, střední lišta, přídržný šroub nosníku, kámen matice, šrouby k lištám, pojistka přídržného šroubu</t>
  </si>
  <si>
    <t>579074573</t>
  </si>
  <si>
    <t>24</t>
  </si>
  <si>
    <t>7591850720</t>
  </si>
  <si>
    <t>Kolejové brzdy HJKB podpěrná skupina 6 článkové kolejové brzdy HJKB-GO, součástí je kozlík s úkosem, kozlík přídržnice s úkosem, mostnice pro podpěrnou skupiny kozlíků s úkosem, ostatní spojovací materiál</t>
  </si>
  <si>
    <t>-537975733</t>
  </si>
  <si>
    <t>25</t>
  </si>
  <si>
    <t>7591850780</t>
  </si>
  <si>
    <t>Kolejové brzdy HJKB vodicí skupina 6 článkové kolejové brzdy HJKB-GO, součástí je přídržnice, kolejnice, koncový pražec, podkladnice žebrovaná, podkladnice, svěrka a ostatní spojovací materiál</t>
  </si>
  <si>
    <t>722150359</t>
  </si>
  <si>
    <t>26</t>
  </si>
  <si>
    <t>7591850800</t>
  </si>
  <si>
    <t xml:space="preserve">Kolejové brzdy HJKB brzdná skupina HJKB-GO, součástí je vrchní jednoramenná páka, spodní dvojramenná páka, ložisko L/P, tlumič páky, spojovací třmen, čep páky pístu brzdného válce, seřizovací šroub  a ostatní spojovací materiál</t>
  </si>
  <si>
    <t>-2021028188</t>
  </si>
  <si>
    <t>27</t>
  </si>
  <si>
    <t>7591850230</t>
  </si>
  <si>
    <t>Kolejové brzdy HJKB-U hydraulické rozvody 6 článkové kolejové brzdy HHJKB, součástí je trubka rozvodného potrubí, nátrubek, deska základny, podpěra, držák, čep a ostatní spojovací materiál</t>
  </si>
  <si>
    <t>-652199273</t>
  </si>
  <si>
    <t>28</t>
  </si>
  <si>
    <t>7591850850</t>
  </si>
  <si>
    <t>Kolejové brzdy HJKB válec HJKB-GO, hydraulický válec</t>
  </si>
  <si>
    <t>-720989356</t>
  </si>
  <si>
    <t>29</t>
  </si>
  <si>
    <t>7591920020</t>
  </si>
  <si>
    <t>Spádoviště - hydraulické agregáty Rozvaděč RN-H</t>
  </si>
  <si>
    <t>-1595289695</t>
  </si>
  <si>
    <t>31</t>
  </si>
  <si>
    <t>7591850235</t>
  </si>
  <si>
    <t>Kolejové brzdy HJKB-U rozvaděč RN-O</t>
  </si>
  <si>
    <t>1489369670</t>
  </si>
  <si>
    <t>32</t>
  </si>
  <si>
    <t>K</t>
  </si>
  <si>
    <t>7591705080</t>
  </si>
  <si>
    <t>Montáž rozvaděče RN-O HJKB</t>
  </si>
  <si>
    <t>512</t>
  </si>
  <si>
    <t>-1706926596</t>
  </si>
  <si>
    <t>40</t>
  </si>
  <si>
    <t>7494251014</t>
  </si>
  <si>
    <t>Montáž rozvaděčů skříňových oceloplechových IP40, prázdných jednostranného pole výška do 2 250 mm hloubka do 800 mm š 900-1 200 mm - včetně bočních zákrytů, dodání atestů a celkové revizní zprávy včetně kusové zkoušky, neobsahuje elektrovýzbroj</t>
  </si>
  <si>
    <t>-1950212684</t>
  </si>
  <si>
    <t>38</t>
  </si>
  <si>
    <t>7494251024</t>
  </si>
  <si>
    <t>Montáž rozvaděčů skříňových oceloplechových IP40, prázdných jednostranného pole výška do 2 250 mm hloubka přes 800 do 1 000 mm š 900-1 200 mm - včetně bočních zákrytů, dodání atestů a celkové revizní zprávy včetně kusové zkoušky, neobsahuje elektrovýzbroj</t>
  </si>
  <si>
    <t>1566262889</t>
  </si>
  <si>
    <t>11</t>
  </si>
  <si>
    <t>7591705065</t>
  </si>
  <si>
    <t>Montáž ovládací soupravy OSHKB - ustavení a přikotvení ovládací soupravy k betonovému podkladovému panelu, ustavení a přikotvení krycího kontejneru OSHKB k podkladovému betonovému panelu, označení označovacími štítky</t>
  </si>
  <si>
    <t>-256373930</t>
  </si>
  <si>
    <t>7</t>
  </si>
  <si>
    <t>7591707040</t>
  </si>
  <si>
    <t>Demontáž ovládací soupravy JKB</t>
  </si>
  <si>
    <t>922769273</t>
  </si>
  <si>
    <t>5</t>
  </si>
  <si>
    <t>7591817012</t>
  </si>
  <si>
    <t>Demontáž kolejové brzdy JKB 5-článků - demontáž KB, odpojení KB od vzduchového rozvodu, vyjmutí z lože</t>
  </si>
  <si>
    <t>321011579</t>
  </si>
  <si>
    <t>6</t>
  </si>
  <si>
    <t>7591817014</t>
  </si>
  <si>
    <t>Demontáž kolejové brzdy JKB 6-článků - demontáž KB, odpojení KB od vzduchového rozvodu, vyjmutí z lože</t>
  </si>
  <si>
    <t>1473737762</t>
  </si>
  <si>
    <t>8</t>
  </si>
  <si>
    <t>7591855015</t>
  </si>
  <si>
    <t>Montáž kolejové brzdy HJKB 5-článků - určení místa umístění, usazení KB na lože, připojení k rozvodům vzduchu, kontrola ovládání, provozní ošetření mazivy, případný nátěr, seřízení a přezkoušení</t>
  </si>
  <si>
    <t>1940585316</t>
  </si>
  <si>
    <t>9</t>
  </si>
  <si>
    <t>7591855020</t>
  </si>
  <si>
    <t>Montáž kolejové brzdy HJKB 6-článků - určení místa umístění, usazení KB na lože, připojení k rozvodům vzduchu, kontrola ovládání, provozní ošetření mazivy, případný nátěr, seřízení a přezkoušení</t>
  </si>
  <si>
    <t>-111662550</t>
  </si>
  <si>
    <t>10</t>
  </si>
  <si>
    <t>7591925014</t>
  </si>
  <si>
    <t>Montáž hydraulického agregátu HJKB - ustavení a přikotvení hydraulického agregátu k betonovému podkladovému panelu, ustavení a přikotvení krycího kontejneru hydraulického agregátu k podkladovému betonovému panelu, označení označovacími štítky</t>
  </si>
  <si>
    <t>1004232726</t>
  </si>
  <si>
    <t>30</t>
  </si>
  <si>
    <t>7591925050</t>
  </si>
  <si>
    <t>Montáž rozvaděče RN-H HJKB - zahrnuje ustavení a zasypání plastového základu, ustavení a přikotvení rozvaděče k plastovému základu, označení označovacími štítky</t>
  </si>
  <si>
    <t>-1937641462</t>
  </si>
  <si>
    <t>12</t>
  </si>
  <si>
    <t>7591925060</t>
  </si>
  <si>
    <t>Montáž propojení agregát - ovládací souprava - hydraulický válec - zahrnuje uložení hydraulického potrubí, propojení rozvodného potrubí s hydraulickými válci tlakovými hadicemi, propojení rozvodného potrubí s ovládací soupravou tlakovými hadicemi, propojení ovládací soupravy s hydraulickým agregátem</t>
  </si>
  <si>
    <t>-1274980791</t>
  </si>
  <si>
    <t>3</t>
  </si>
  <si>
    <t>7594105016</t>
  </si>
  <si>
    <t>Odpojení a zpětné připojení lan ke kolejové skříni TJA - včetně odpojení a připevnění lanového propojení na pražce nebo montážní trámky</t>
  </si>
  <si>
    <t>1589230716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</si>
  <si>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</si>
  <si>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</si>
  <si>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-1246769815</t>
  </si>
  <si>
    <t>33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</si>
  <si>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</si>
  <si>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</si>
  <si>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t</t>
  </si>
  <si>
    <t>1726813074</t>
  </si>
  <si>
    <t>36</t>
  </si>
  <si>
    <t>7598095620</t>
  </si>
  <si>
    <t>Vyhotovení revizní správy SZZ reléové do 10 přestavníků - vykonání prohlídky a  zkoušky pro napájení elektrického zařízení včetně vyhotovení revizní zprávy podle vyhl. 100/1995 Sb. a norem ČSN</t>
  </si>
  <si>
    <t>1696892147</t>
  </si>
  <si>
    <t>35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</si>
  <si>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</si>
  <si>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</si>
  <si>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-34480330</t>
  </si>
  <si>
    <t>34</t>
  </si>
  <si>
    <t>7598095541</t>
  </si>
  <si>
    <t>Vyhotovení protokolu UTZ pro SZZ mechanické do 5 výhybkových jednotek - vykonání prohlídky a zkoušky včetně vyhotovení protokolu podle vyhl. 100/1995 Sb. , Výhybkovou jednotkou (VJ) je jednoduchá výhybka bez rozlišení počtu přestavníků, spojka jsou 2 VJ, křižovatková výhybka 2 VJ, křižovatková s PHS 4 VJ, výkolejka s motorem 1 VJ.</t>
  </si>
  <si>
    <t>-599869901</t>
  </si>
  <si>
    <t>02 - Kolejová brzda VRN</t>
  </si>
  <si>
    <t>VRN - Vedlejší rozpočtové náklady</t>
  </si>
  <si>
    <t>Vedlejší rozpočtové náklady</t>
  </si>
  <si>
    <t>012103000</t>
  </si>
  <si>
    <t>Geodetické práce před opravou</t>
  </si>
  <si>
    <t>-798519600</t>
  </si>
  <si>
    <t>012303000</t>
  </si>
  <si>
    <t>Geodetické práce po ukončení opravy</t>
  </si>
  <si>
    <t>-1609270158</t>
  </si>
  <si>
    <t>013002000</t>
  </si>
  <si>
    <t>Projektové práce</t>
  </si>
  <si>
    <t>757151795</t>
  </si>
  <si>
    <t>030001000</t>
  </si>
  <si>
    <t>Zařízení a vybavení staveniště</t>
  </si>
  <si>
    <t>-426942242</t>
  </si>
  <si>
    <t>041403000</t>
  </si>
  <si>
    <t>Koordinátor BOZP na staveništi</t>
  </si>
  <si>
    <t>-1884906719</t>
  </si>
  <si>
    <t>PS 02 - Automatizace kolejových brzd</t>
  </si>
  <si>
    <t>HSV - Práce a dodávky HSV</t>
  </si>
  <si>
    <t xml:space="preserve">    1 - Zemní práce</t>
  </si>
  <si>
    <t xml:space="preserve">    5 - Komunikace pozemní</t>
  </si>
  <si>
    <t>KAB - Kabelizace</t>
  </si>
  <si>
    <t>STOJ - Stojany zabezpečovacího zařízení</t>
  </si>
  <si>
    <t>HSV</t>
  </si>
  <si>
    <t>Práce a dodávky HSV</t>
  </si>
  <si>
    <t>7592700640</t>
  </si>
  <si>
    <t xml:space="preserve">Upozorňovadla, značky Ostatní Fólie výstražná modrá š34cm  (HM0673909991034)</t>
  </si>
  <si>
    <t>m</t>
  </si>
  <si>
    <t>-2061094569</t>
  </si>
  <si>
    <t>5955101013</t>
  </si>
  <si>
    <t>Kamenivo drcené štěrkodrť frakce 0/4</t>
  </si>
  <si>
    <t>1504453940</t>
  </si>
  <si>
    <t>7593500090</t>
  </si>
  <si>
    <t>Trasy kabelového vedení Kabelové žlaby (100x100) spodní + vrchní díl plast</t>
  </si>
  <si>
    <t>-429324689</t>
  </si>
  <si>
    <t>7593500105</t>
  </si>
  <si>
    <t>Trasy kabelového vedení Kabelové žlaby (100x100) T kus plast</t>
  </si>
  <si>
    <t>-1245064692</t>
  </si>
  <si>
    <t>7593500095</t>
  </si>
  <si>
    <t>Trasy kabelového vedení Kabelové žlaby (100x100) spojka plast</t>
  </si>
  <si>
    <t>-1962314123</t>
  </si>
  <si>
    <t>7590520935</t>
  </si>
  <si>
    <t>Venkovní vedení kabelová - metalické sítě Plněné, párované s ochr. Vodičem TCEKPFLE 3 P 1,0 D</t>
  </si>
  <si>
    <t>-179028920</t>
  </si>
  <si>
    <t>7590520950</t>
  </si>
  <si>
    <t>Venkovní vedení kabelová - metalické sítě Plněné, párované s ochr. Vodičem TCEKPFLE 7 P 1,0 D</t>
  </si>
  <si>
    <t>-1849220423</t>
  </si>
  <si>
    <t>7590540302</t>
  </si>
  <si>
    <t xml:space="preserve">Slaboproudé rozvody, kabely pro přívod a vnitřní instalaci UTP/FTP kategorie 6a,  250MHz  1 Gbps UTP Nestíněný,  vnitřní, drát, nehořlavý, bezhalogenní, nízkodýmavý</t>
  </si>
  <si>
    <t>-1168601002</t>
  </si>
  <si>
    <t>7492501670</t>
  </si>
  <si>
    <t xml:space="preserve">Kabely, vodiče, šňůry Cu - nn Kabel silový Cu pro pohyblivé přívody, izolace pryžová H05VV-F 1,5 (CYSY 3Cx1,5)  do osv. stožárů</t>
  </si>
  <si>
    <t>4330333</t>
  </si>
  <si>
    <t>7494003680</t>
  </si>
  <si>
    <t>Modulární přístroje Jističe Příslušenství 2x rozpínací kontakt, testovací tlačítko, reset, např. pro LTE, LTN, LVN</t>
  </si>
  <si>
    <t>1729363124</t>
  </si>
  <si>
    <t>7590540045</t>
  </si>
  <si>
    <t xml:space="preserve">Slaboproudé rozvody, kabely pro přívod a vnitřní instalaci Instalační kabely SYKFY  4 x 2 x 0,5</t>
  </si>
  <si>
    <t>19854221</t>
  </si>
  <si>
    <t>7590540055</t>
  </si>
  <si>
    <t xml:space="preserve">Slaboproudé rozvody, kabely pro přívod a vnitřní instalaci Instalační kabely SYKFY  10 x 2 x 0,5</t>
  </si>
  <si>
    <t>1474925284</t>
  </si>
  <si>
    <t>Komunikace pozemní</t>
  </si>
  <si>
    <t>13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</si>
  <si>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</si>
  <si>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</si>
  <si>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</si>
  <si>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-1594193646</t>
  </si>
  <si>
    <t>KAB</t>
  </si>
  <si>
    <t>Kabelizace</t>
  </si>
  <si>
    <t>STOJ</t>
  </si>
  <si>
    <t>Stojany zabezpečovacího zařízení</t>
  </si>
  <si>
    <t>14</t>
  </si>
  <si>
    <t>7592000510</t>
  </si>
  <si>
    <t>Bodové prvky v kolejišti Měřič rychlosti MVR</t>
  </si>
  <si>
    <t>1819290122</t>
  </si>
  <si>
    <t>7592000512</t>
  </si>
  <si>
    <t>Bodové prvky v kolejišti Stojan radarového měřiče rychlosti MVR</t>
  </si>
  <si>
    <t>-1590107420</t>
  </si>
  <si>
    <t>16</t>
  </si>
  <si>
    <t>7590140100</t>
  </si>
  <si>
    <t>Závěry Skříň kolejová TJA plastová norma 73659A (CV736599001)</t>
  </si>
  <si>
    <t>1705896245</t>
  </si>
  <si>
    <t>7590190170</t>
  </si>
  <si>
    <t>Ostatní Podpěra zemní umělohmotná ZUP-TJA norma 9803.11 (HM0321859999803)</t>
  </si>
  <si>
    <t>-1774791698</t>
  </si>
  <si>
    <t>7590560070</t>
  </si>
  <si>
    <t>Optické kabely Optické kabely střední konstrukce pro záfuk, přifuk do HDPE chráničky 36 vl. 6x6 vl./trubička, HDPE plášť 8,1 mm (6 el.)</t>
  </si>
  <si>
    <t>1158650036</t>
  </si>
  <si>
    <t>7491100350</t>
  </si>
  <si>
    <t>Trubková vedení Pevné elektroinstalační trubky 06040 pr.40 750N HDPE tmš B</t>
  </si>
  <si>
    <t>1143775883</t>
  </si>
  <si>
    <t>7496700890</t>
  </si>
  <si>
    <t>DŘT, SKŘ, Elektrodispečink, DDTS DŘT a SKŘ skříně pro automatizaci Periférie IPC - průmyslový počítač PC, včetně operačního systému a vizualizačního software pro zobrazní a archivaci stavů do 1024 IO proměnných</t>
  </si>
  <si>
    <t>-564984955</t>
  </si>
  <si>
    <t>7592000010</t>
  </si>
  <si>
    <t xml:space="preserve">Bodové prvky v kolejišti Snímač indukční HONEYWEL Z911  (HM0404129990090)</t>
  </si>
  <si>
    <t>685546756</t>
  </si>
  <si>
    <t>7592000020</t>
  </si>
  <si>
    <t xml:space="preserve">Bodové prvky v kolejišti Souprava upevňovací HANKA 97  (HM0404129990091)</t>
  </si>
  <si>
    <t>1455314600</t>
  </si>
  <si>
    <t>7592000330</t>
  </si>
  <si>
    <t>Bodové prvky v kolejišti Snímač průjezdu kola PNS-03</t>
  </si>
  <si>
    <t>-10545348</t>
  </si>
  <si>
    <t>7593321131</t>
  </si>
  <si>
    <t xml:space="preserve">Prvky Regulátor rychlosti      (ZL09/09)</t>
  </si>
  <si>
    <t>579016512</t>
  </si>
  <si>
    <t>83</t>
  </si>
  <si>
    <t>7593310450</t>
  </si>
  <si>
    <t>Konstrukční díly Panel volné vazby úplný norma 72571C (CV725719003M)</t>
  </si>
  <si>
    <t>-1411929489</t>
  </si>
  <si>
    <t>P</t>
  </si>
  <si>
    <t>Poznámka k položce:
Vybavený zásuvkami DS 23</t>
  </si>
  <si>
    <t>86</t>
  </si>
  <si>
    <t>7593311200</t>
  </si>
  <si>
    <t>Konstrukční díly Zásuvka ESP ocínovaná norma 71101DS024 (CV711015024)</t>
  </si>
  <si>
    <t>157769190</t>
  </si>
  <si>
    <t>85</t>
  </si>
  <si>
    <t>7593320654</t>
  </si>
  <si>
    <t>Prvky Panel jističů (133mm)</t>
  </si>
  <si>
    <t>1663722373</t>
  </si>
  <si>
    <t>7492502070</t>
  </si>
  <si>
    <t>Kabely, vodiče, šňůry Cu - nn Kabel silový více-žílový Cu, plastová izolace CYKY 19J1,5 (19Cx1,5)</t>
  </si>
  <si>
    <t>-1264863414</t>
  </si>
  <si>
    <t>7492502080</t>
  </si>
  <si>
    <t>Kabely, vodiče, šňůry Cu - nn Kabel silový více-žílový Cu, plastová izolace CYKY 24J1,5 (24Cx1,5)</t>
  </si>
  <si>
    <t>1979940552</t>
  </si>
  <si>
    <t>7492502150</t>
  </si>
  <si>
    <t xml:space="preserve">Kabely, vodiče, šňůry Cu - nn Kabel silový více-žílový Cu, plastová izolace CYKY 12J2,5  (12Cx2,5)</t>
  </si>
  <si>
    <t>1952713527</t>
  </si>
  <si>
    <t>7593320540</t>
  </si>
  <si>
    <t xml:space="preserve">Prvky Prodlužovač impulsů PI 97A  (HM0404129990092)</t>
  </si>
  <si>
    <t>1334858326</t>
  </si>
  <si>
    <t>7591700030</t>
  </si>
  <si>
    <t>Spádoviště - ovládání Měřič hmotnosti RJST (ZL07/09)</t>
  </si>
  <si>
    <t>-406416876</t>
  </si>
  <si>
    <t>88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</si>
  <si>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</si>
  <si>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</t>
  </si>
  <si>
    <t>1396925231</t>
  </si>
  <si>
    <t xml:space="preserve">Poznámka k položce:
Obsahuje řídící systém pro ovládání skupiny podřízených kontrolérů pro autonomní regulaci výstupní rychlosti z jednotlivých brzd.
Softwareové vybavení zahrnující algoritmy adaptivního řízení kolejových brzd na základě hmotnosti, rychlosti odvěsu a cílové relační koleje, zohledňující zaplněnost relačních kolejí a korekci dle povětrnostních podmínek.
Součástí softwareového vybavení centrální části systému je komunikační a diagnostické programové vybavení.
</t>
  </si>
  <si>
    <t>7596731236</t>
  </si>
  <si>
    <t>Kamerové systémy CCTV Kamera fixní LCD LED monitor, 22", HD 1920x1080, 16:9, 2 xBNC, 1 xHDMI, PIP, 12V</t>
  </si>
  <si>
    <t>1397924428</t>
  </si>
  <si>
    <t>7596730074</t>
  </si>
  <si>
    <t>Kamerové systémy CCTV Kamera fixní venkovní v krytu, D/N, 650TVL, f=18-50mm, WDR, IR přísvit, 12V</t>
  </si>
  <si>
    <t>1581792180</t>
  </si>
  <si>
    <t>7596730032</t>
  </si>
  <si>
    <t>Kamerové systémy CCTV Kamera fixní Konzole pro závěsnou montáž kamer HD51X, HD70X a HD73X</t>
  </si>
  <si>
    <t>-673708280</t>
  </si>
  <si>
    <t>7596730286</t>
  </si>
  <si>
    <t>Kamerové systémy CCTV Kamera fixní Přídavné topení pro IP dome kamery Arecont Vision</t>
  </si>
  <si>
    <t>1387800834</t>
  </si>
  <si>
    <t>7596730288</t>
  </si>
  <si>
    <t>Kamerové systémy CCTV Kamera fixní Adaptér pro montáž dome kamer Arecont Vision do podhledu</t>
  </si>
  <si>
    <t>-918175332</t>
  </si>
  <si>
    <t>7596730280</t>
  </si>
  <si>
    <t>Kamerové systémy CCTV Kamera fixní Dome kryt pro montáž box kamer Arecont Vision řady Compact do podhledu</t>
  </si>
  <si>
    <t>352168453</t>
  </si>
  <si>
    <t>7596731016</t>
  </si>
  <si>
    <t>Kamerové systémy CCTV Kamera fixní Maxpro NVR XE, (sw+hw) pro 8 IP kamer Honeywell, 200obr./s, HDD 1TB</t>
  </si>
  <si>
    <t>1167229648</t>
  </si>
  <si>
    <t>7596731330</t>
  </si>
  <si>
    <t>Kamerové systémy CCTV Kamera fixní Průmyslový switch pro LAN-RING 200M, 4xPoE+, MM/SM, Box</t>
  </si>
  <si>
    <t>690381882</t>
  </si>
  <si>
    <t>7595600550</t>
  </si>
  <si>
    <t>Datové - modem Optický konvertor E1, karta do šasi</t>
  </si>
  <si>
    <t>1746128657</t>
  </si>
  <si>
    <t>41</t>
  </si>
  <si>
    <t>7594300660</t>
  </si>
  <si>
    <t>Počítače náprav Vnitřní prvky PN ACS 2000 Patchkabel UTP Kat.5e 2m</t>
  </si>
  <si>
    <t>-180362700</t>
  </si>
  <si>
    <t>43</t>
  </si>
  <si>
    <t>7596731360</t>
  </si>
  <si>
    <t>Kamerové systémy CCTV Kamera fixní Ethernet modul pro LAN-RING, RS485, USB, programovatelné I/O, EXP-C, Din</t>
  </si>
  <si>
    <t>-1464962831</t>
  </si>
  <si>
    <t>81</t>
  </si>
  <si>
    <t>7598015085</t>
  </si>
  <si>
    <t>Přeměření izolačního stavu kabelu úložného 10 žil</t>
  </si>
  <si>
    <t>2036123489</t>
  </si>
  <si>
    <t>44</t>
  </si>
  <si>
    <t>7496700370</t>
  </si>
  <si>
    <t>DŘT, SKŘ, Elektrodispečink, DDTS DŘT a SKŘ skříně pro automatizaci Ethernet sériová linka,ethernet optika, sériová linka optika, převodníky mezi sériovými linkami RS-232,422,485 Převodník ETHERNET/RS 232, RS422, RS485</t>
  </si>
  <si>
    <t>1245344775</t>
  </si>
  <si>
    <t>45</t>
  </si>
  <si>
    <t>7496700270</t>
  </si>
  <si>
    <t>DŘT, SKŘ, Elektrodispečink, DDTS DŘT a SKŘ skříně pro automatizaci Základní switche,switche s podporou POE,konfigurovatelné switche,průmyslové switche do RACKu,vysokorychlostní modemy Datový switch 8x ethernet 10/100Base T (průmyslové provedení), vč. 2xFO</t>
  </si>
  <si>
    <t>447424028</t>
  </si>
  <si>
    <t>46</t>
  </si>
  <si>
    <t>7593311040</t>
  </si>
  <si>
    <t>Konstrukční díly Svorkovnice WAGO 10-ti dílná norma 72122DS081 (CV721225081)</t>
  </si>
  <si>
    <t>-636250290</t>
  </si>
  <si>
    <t>47</t>
  </si>
  <si>
    <t>7593311050</t>
  </si>
  <si>
    <t>Konstrukční díly Svorkovnice WAGO 12-ti dílná norma 72122DS082 (CV721225082)</t>
  </si>
  <si>
    <t>1469550812</t>
  </si>
  <si>
    <t>48</t>
  </si>
  <si>
    <t>7593311060</t>
  </si>
  <si>
    <t>Konstrukční díly Svorkovnice WAGO 20-ti dílná norma 72122DS083 (CV721225083)</t>
  </si>
  <si>
    <t>-1974159960</t>
  </si>
  <si>
    <t>49</t>
  </si>
  <si>
    <t>7593330050</t>
  </si>
  <si>
    <t xml:space="preserve">Výměnné díly Relé NMŠ 1-7000 AgNi  (HM0404221990408)</t>
  </si>
  <si>
    <t>2035095752</t>
  </si>
  <si>
    <t>50</t>
  </si>
  <si>
    <t>7593330040</t>
  </si>
  <si>
    <t xml:space="preserve">Výměnné díly Relé NMŠ 1-2000 AgNi  (HM0404221990407)</t>
  </si>
  <si>
    <t>859943144</t>
  </si>
  <si>
    <t>51</t>
  </si>
  <si>
    <t>7496702060</t>
  </si>
  <si>
    <t xml:space="preserve">DŘT, SKŘ, Elektrodispečink, DDTS Elektrodispečink Ostatní Zdroj UPS do  1KVA</t>
  </si>
  <si>
    <t>895493915</t>
  </si>
  <si>
    <t>64</t>
  </si>
  <si>
    <t>1320010011-R</t>
  </si>
  <si>
    <t>Ochrana štěrkového lože kolejí při souběžné trase s kolejemi</t>
  </si>
  <si>
    <t>880911745</t>
  </si>
  <si>
    <t>65</t>
  </si>
  <si>
    <t>1320010021-R</t>
  </si>
  <si>
    <t>Opětovné zřízení kabelového lože z prosáté zeminy ve stávající kabelové trase</t>
  </si>
  <si>
    <t>-373447985</t>
  </si>
  <si>
    <t>66</t>
  </si>
  <si>
    <t>1320010031-R</t>
  </si>
  <si>
    <t>Pokládka výstražné folie ve stávající kabelové trase</t>
  </si>
  <si>
    <t>1699944454</t>
  </si>
  <si>
    <t>67</t>
  </si>
  <si>
    <t>1320010041-R</t>
  </si>
  <si>
    <t>Zához osazené kabelové trasy ručně včetně hutnění</t>
  </si>
  <si>
    <t>-183334223</t>
  </si>
  <si>
    <t>68</t>
  </si>
  <si>
    <t>1320010051-R</t>
  </si>
  <si>
    <t>Povrchová úprava po záhozu ve stávající kabelové trase</t>
  </si>
  <si>
    <t>1100972904</t>
  </si>
  <si>
    <t>54</t>
  </si>
  <si>
    <t>7590525686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</si>
  <si>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</si>
  <si>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943515013</t>
  </si>
  <si>
    <t>55</t>
  </si>
  <si>
    <t>7590525687</t>
  </si>
  <si>
    <t>Montáž ukončení celoplastového kabelu v závěru nebo rozvaděči se zářezovými svorkovnicemi bez pancíře do 20 žil - odstranění pláště kabelu, vyformování, zaříznutí vodičů do svorkovnice, přezkoušení izolačního stavu kabelových žil</t>
  </si>
  <si>
    <t>-498815475</t>
  </si>
  <si>
    <t>56</t>
  </si>
  <si>
    <t>7590545116</t>
  </si>
  <si>
    <t>Montáž kabelu SEKU, SYKFY do žlabu</t>
  </si>
  <si>
    <t>-1902971615</t>
  </si>
  <si>
    <t>57</t>
  </si>
  <si>
    <t>7590545140</t>
  </si>
  <si>
    <t>Příprava kabelu na rošt do 10 žil</t>
  </si>
  <si>
    <t>295091096</t>
  </si>
  <si>
    <t>58</t>
  </si>
  <si>
    <t>7590545152</t>
  </si>
  <si>
    <t>Montáž kabelu SEKU, SYKFY na rošt přes 5 do 10 m</t>
  </si>
  <si>
    <t>-466037233</t>
  </si>
  <si>
    <t>59</t>
  </si>
  <si>
    <t>7590555012</t>
  </si>
  <si>
    <t>Zhotovení formy kabelové na kabel do 10x2</t>
  </si>
  <si>
    <t>-1717785213</t>
  </si>
  <si>
    <t>60</t>
  </si>
  <si>
    <t>7590555162</t>
  </si>
  <si>
    <t>Montáž forma pro kabely TCEKE, TCEKFY,TCEKY, TCEKEZE, TCEKEY na svorkovnici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</si>
  <si>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508503260</t>
  </si>
  <si>
    <t>61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</si>
  <si>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</si>
  <si>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</si>
  <si>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-1764246396</t>
  </si>
  <si>
    <t>62</t>
  </si>
  <si>
    <t>7591705020</t>
  </si>
  <si>
    <t>Montáž pultu ovládání regulátoru rychlosti</t>
  </si>
  <si>
    <t>3131780</t>
  </si>
  <si>
    <t>53</t>
  </si>
  <si>
    <t>7591707020</t>
  </si>
  <si>
    <t>Demontáž pultu ovládání regulátoru rychlosti</t>
  </si>
  <si>
    <t>-1305445443</t>
  </si>
  <si>
    <t>63</t>
  </si>
  <si>
    <t>7592005020</t>
  </si>
  <si>
    <t>Montáž snímače indukčního kolejnicového Honeywell - uložení a připevnění na určené místo, seřízení polohy, přezkoušení</t>
  </si>
  <si>
    <t>1331920471</t>
  </si>
  <si>
    <t>52</t>
  </si>
  <si>
    <t>7592005040</t>
  </si>
  <si>
    <t>Montáž měřiče rychlosti MVR 3</t>
  </si>
  <si>
    <t>-1104119601</t>
  </si>
  <si>
    <t>69</t>
  </si>
  <si>
    <t>7592005180</t>
  </si>
  <si>
    <t>Montáž stojanu měřiče rychlosti MVR</t>
  </si>
  <si>
    <t>-1593488698</t>
  </si>
  <si>
    <t>84</t>
  </si>
  <si>
    <t>7593315380</t>
  </si>
  <si>
    <t>Montáž panelu reléového</t>
  </si>
  <si>
    <t>-1432028592</t>
  </si>
  <si>
    <t>87</t>
  </si>
  <si>
    <t>7593315425</t>
  </si>
  <si>
    <t>Zhotovení jednoho zapojení při volné vazbě - naměření vodiče, zatažení a připojení</t>
  </si>
  <si>
    <t>-275001634</t>
  </si>
  <si>
    <t>70</t>
  </si>
  <si>
    <t>7593335040</t>
  </si>
  <si>
    <t>Montáž malorozměrného relé</t>
  </si>
  <si>
    <t>-627475134</t>
  </si>
  <si>
    <t>72</t>
  </si>
  <si>
    <t>7593505102</t>
  </si>
  <si>
    <t>Zatažení ochranné trubky HDPE do chráničky 110 mm</t>
  </si>
  <si>
    <t>1119566450</t>
  </si>
  <si>
    <t>80</t>
  </si>
  <si>
    <t>7598015185</t>
  </si>
  <si>
    <t>Jednosměrné měření kabelu místního</t>
  </si>
  <si>
    <t>pár</t>
  </si>
  <si>
    <t>23047891</t>
  </si>
  <si>
    <t>82</t>
  </si>
  <si>
    <t>7598015090</t>
  </si>
  <si>
    <t>Přeměření izolačního stavu kabelu úložného 20 žil</t>
  </si>
  <si>
    <t>-1340760103</t>
  </si>
  <si>
    <t>73</t>
  </si>
  <si>
    <t>7593505200</t>
  </si>
  <si>
    <t>Uložení HDPE trubky pro optický kabel do kabelového žlabu</t>
  </si>
  <si>
    <t>-406885646</t>
  </si>
  <si>
    <t>74</t>
  </si>
  <si>
    <t>7593505220</t>
  </si>
  <si>
    <t>Montáž spojky Plasson na HDPE trubce rovné nebo redukční</t>
  </si>
  <si>
    <t>-15506625</t>
  </si>
  <si>
    <t>75</t>
  </si>
  <si>
    <t>7593505292</t>
  </si>
  <si>
    <t>Zafukování optického kabelu HDPE</t>
  </si>
  <si>
    <t>-739140368</t>
  </si>
  <si>
    <t>76</t>
  </si>
  <si>
    <t>7593505310</t>
  </si>
  <si>
    <t>Zatažení optického kabelu do ochranné HDPE trubky</t>
  </si>
  <si>
    <t>-587523805</t>
  </si>
  <si>
    <t>77</t>
  </si>
  <si>
    <t>7594205080</t>
  </si>
  <si>
    <t>Montáž kolejové skříně TJA, TJAP na dřevěné pražce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</si>
  <si>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107714083</t>
  </si>
  <si>
    <t>78</t>
  </si>
  <si>
    <t>7598035170</t>
  </si>
  <si>
    <t>Kontrola tlakutěsnosti HDPE trubky v úseku do 2 000 m</t>
  </si>
  <si>
    <t>724340497</t>
  </si>
  <si>
    <t>42</t>
  </si>
  <si>
    <t>7590560390</t>
  </si>
  <si>
    <t>Optické kabely Spojky a příslušenství pro optické sítě Ostatní Patch panel 24 portů CAT 5E</t>
  </si>
  <si>
    <t>490218009</t>
  </si>
  <si>
    <t>02 - Technologická část - URS</t>
  </si>
  <si>
    <t>M - Práce a dodávky M</t>
  </si>
  <si>
    <t xml:space="preserve">    46-M -  Zemní práce při extr.mont.pracích</t>
  </si>
  <si>
    <t xml:space="preserve">HZS -  Hodinové zúčtovací sazby</t>
  </si>
  <si>
    <t>Práce a dodávky M</t>
  </si>
  <si>
    <t>46-M</t>
  </si>
  <si>
    <t xml:space="preserve"> Zemní práce při extr.mont.pracích</t>
  </si>
  <si>
    <t>220880163</t>
  </si>
  <si>
    <t>Převzetí místnosti stavědlové ústředny do 60 výhybek</t>
  </si>
  <si>
    <t>ks</t>
  </si>
  <si>
    <t>CS ÚRS 2018 02</t>
  </si>
  <si>
    <t>1482381112</t>
  </si>
  <si>
    <t>460010021</t>
  </si>
  <si>
    <t xml:space="preserve">Vytyčení trasy  vedení kabelového (podzemního) v obvodu železniční stanice</t>
  </si>
  <si>
    <t>km</t>
  </si>
  <si>
    <t>734843265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</si>
  <si>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</si>
  <si>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</si>
  <si>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867392337</t>
  </si>
  <si>
    <t>HZS</t>
  </si>
  <si>
    <t xml:space="preserve"> Hodinové zúčtovací sazby</t>
  </si>
  <si>
    <t>HZS2222</t>
  </si>
  <si>
    <t>Hodinová zúčtovací sazba elektrikář odborný</t>
  </si>
  <si>
    <t>hod</t>
  </si>
  <si>
    <t>-1528165274</t>
  </si>
  <si>
    <t>HZS3222</t>
  </si>
  <si>
    <t>Hodinová zúčtovací sazba montér slaboproudých zařízení odborný</t>
  </si>
  <si>
    <t>-1401281912</t>
  </si>
  <si>
    <t>HZS3231</t>
  </si>
  <si>
    <t>Hodinová zúčtovací sazba montér měřících a regulačních zařízení</t>
  </si>
  <si>
    <t>1755209075</t>
  </si>
  <si>
    <t>HZS4232</t>
  </si>
  <si>
    <t>Hodinová zúčtovací sazba technik odborný</t>
  </si>
  <si>
    <t>-43095957</t>
  </si>
  <si>
    <t>03 - Automatizace VRN</t>
  </si>
  <si>
    <t xml:space="preserve">    VRN6 - Územní vlivy</t>
  </si>
  <si>
    <t xml:space="preserve">    VRN7 - Provozní vlivy</t>
  </si>
  <si>
    <t>-1255435825</t>
  </si>
  <si>
    <t>-1915321758</t>
  </si>
  <si>
    <t>93584914</t>
  </si>
  <si>
    <t>1323998356</t>
  </si>
  <si>
    <t>kpl</t>
  </si>
  <si>
    <t>1205789496</t>
  </si>
  <si>
    <t>VRN6</t>
  </si>
  <si>
    <t>Územní vlivy</t>
  </si>
  <si>
    <t>065002000</t>
  </si>
  <si>
    <t>Mimostaveništní doprava materiálů</t>
  </si>
  <si>
    <t>1024</t>
  </si>
  <si>
    <t>-925804060</t>
  </si>
  <si>
    <t>VRN7</t>
  </si>
  <si>
    <t>Provozní vlivy</t>
  </si>
  <si>
    <t>074002000</t>
  </si>
  <si>
    <t>Železniční a městský kolejový provoz</t>
  </si>
  <si>
    <t>587100328</t>
  </si>
  <si>
    <t>PS 03 - Elektrická přípojka</t>
  </si>
  <si>
    <t>01 - Elektroinstalace</t>
  </si>
  <si>
    <t>SŽDC s.o., OŘ UNL, SEE</t>
  </si>
  <si>
    <t>7491600200</t>
  </si>
  <si>
    <t>Uzemnění Vnější Pásek pozink. FeZn 30x4</t>
  </si>
  <si>
    <t>kg</t>
  </si>
  <si>
    <t>-1165159644</t>
  </si>
  <si>
    <t>7491600210</t>
  </si>
  <si>
    <t>Uzemnění Vnější Deska zemnící ZD01</t>
  </si>
  <si>
    <t>-1858640788</t>
  </si>
  <si>
    <t>7492600140</t>
  </si>
  <si>
    <t>Kabely, vodiče, šňůry Al - nn Kabel silový 4 a 5-žílový, plastová izolace 1-AYKY 3x95+70</t>
  </si>
  <si>
    <t>449533080</t>
  </si>
  <si>
    <t>7492501901</t>
  </si>
  <si>
    <t>Kabely, vodiče, šňůry Cu - nn Kabel silový 4 a 5-žílový Cu, plastová izolace CYKY 4J35 (4Bx35)</t>
  </si>
  <si>
    <t>-1415852490</t>
  </si>
  <si>
    <t>7491100230</t>
  </si>
  <si>
    <t>Trubková vedení Ohebné elektroinstalační trubky KOPOFLEX 160 rudá</t>
  </si>
  <si>
    <t>457556112</t>
  </si>
  <si>
    <t>7491100120</t>
  </si>
  <si>
    <t xml:space="preserve">Trubková vedení Ohebné elektroinstalační trubky KOPOFLEX  50 rudá</t>
  </si>
  <si>
    <t>-597274608</t>
  </si>
  <si>
    <t>7493600690</t>
  </si>
  <si>
    <t>Kabelové a zásuvkové skříně, elektroměrové rozvaděče Rozpojovací jisticí skříně - řadové (SR) se 4 sadami pojistkových spodků velikosti 00 kompaktní pilíř včetně základu</t>
  </si>
  <si>
    <t>-1982522616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</si>
  <si>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</si>
  <si>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</si>
  <si>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1926983755</t>
  </si>
  <si>
    <t>7491652032</t>
  </si>
  <si>
    <t>Montáž vnějšího uzemnění zemnící desky z pozinkované oceli (FeZn), velikosti 2000x250 (ZD01) - do země včetně připojení desky k pásku. Neobsahuje zemní práce</t>
  </si>
  <si>
    <t>-477771130</t>
  </si>
  <si>
    <t>7492554014</t>
  </si>
  <si>
    <t>Montáž kabelů 4- a 5-žílových Cu do 50 mm2 - uložení do země, chráničky, na rošty, pod omítku apod.</t>
  </si>
  <si>
    <t>-1988380898</t>
  </si>
  <si>
    <t>7492652014</t>
  </si>
  <si>
    <t>Montáž kabelů 4- a 5-žílových Al do 150 mm2 - uložení do země, chráničky, na rošty, pod omítku apod.</t>
  </si>
  <si>
    <t>-1927067418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</si>
  <si>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</si>
  <si>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</si>
  <si>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424885029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</si>
  <si>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</si>
  <si>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</si>
  <si>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-2101295782</t>
  </si>
  <si>
    <t>7493654022</t>
  </si>
  <si>
    <t>Montáž rozpojovacích skříní SR a SD venkovních na pojistkové lišty nebo na pojistkové spodky do 400 A pro připojení kabelů (i kabelové smyčky) do 240 mm2 kompaktní pilíř s 4 - 5 sadami pojistkových lišt - včetně elektrovýzbroje, neobsahuje cenu za zemní práce</t>
  </si>
  <si>
    <t>1903386396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</si>
  <si>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</si>
  <si>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</si>
  <si>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-1302699521</t>
  </si>
  <si>
    <t>02 - Zemní práce</t>
  </si>
  <si>
    <t xml:space="preserve">    46-M - Zemní práce při extr.mont.pracích</t>
  </si>
  <si>
    <t>Zemní práce při extr.mont.pracích</t>
  </si>
  <si>
    <t>-727195421</t>
  </si>
  <si>
    <t>460030161</t>
  </si>
  <si>
    <t xml:space="preserve">Přípravné terénní práce  odstranění podkladu nebo krytu komunikace včetně rozpojení na kusy a zarovnání styčné spáry z betonu prostého, tloušťky do 15 cm</t>
  </si>
  <si>
    <t>m2</t>
  </si>
  <si>
    <t>-622421532</t>
  </si>
  <si>
    <t>VV</t>
  </si>
  <si>
    <t>80*0,4</t>
  </si>
  <si>
    <t>460030171</t>
  </si>
  <si>
    <t xml:space="preserve">Přípravné terénní práce  odstranění podkladu nebo krytu komunikace včetně rozpojení na kusy a zarovnání styčné spáry ze živice, tloušťky do 5 cm</t>
  </si>
  <si>
    <t>1364373968</t>
  </si>
  <si>
    <t>20*0,4</t>
  </si>
  <si>
    <t>460030182</t>
  </si>
  <si>
    <t xml:space="preserve">Přípravné terénní práce  řezání spár v podkladu nebo krytu betonovém, hloubky přes 10 do 15 cm</t>
  </si>
  <si>
    <t>241298930</t>
  </si>
  <si>
    <t>460030191</t>
  </si>
  <si>
    <t xml:space="preserve">Přípravné terénní práce  řezání spár v podkladu nebo krytu živičném, tloušťky do 5 cm</t>
  </si>
  <si>
    <t>-1792677859</t>
  </si>
  <si>
    <t>460150064</t>
  </si>
  <si>
    <t>Hloubení zapažených i nezapažených kabelových rýh ručně včetně urovnání dna s přemístěním výkopku do vzdálenosti 3 m od okraje jámy nebo naložením na dopravní prostředek šířky 40 cm, hloubky 80 cm, v hornině třídy 4</t>
  </si>
  <si>
    <t>1346396105</t>
  </si>
  <si>
    <t>460150094</t>
  </si>
  <si>
    <t>Hloubení zapažených i nezapažených kabelových rýh ručně včetně urovnání dna s přemístěním výkopku do vzdálenosti 3 m od okraje jámy nebo naložením na dopravní prostředek šířky 40 cm, hloubky 120 cm, v hornině třídy 4</t>
  </si>
  <si>
    <t>2023951125</t>
  </si>
  <si>
    <t>460490014</t>
  </si>
  <si>
    <t xml:space="preserve">Krytí kabelů, spojek, koncovek a odbočnic  kabelů výstražnou fólií z PVC včetně vyrovnání povrchu rýhy, rozvinutí a uložení fólie do rýhy, fólie šířky do 40cm</t>
  </si>
  <si>
    <t>-512823660</t>
  </si>
  <si>
    <t>460520172</t>
  </si>
  <si>
    <t>Montáž trubek ochranných uložených volně do rýhy plastových ohebných, vnitřního průměru přes 32 do 50 mm</t>
  </si>
  <si>
    <t>889068842</t>
  </si>
  <si>
    <t>460520176</t>
  </si>
  <si>
    <t>Montáž trubek ochranných uložených volně do rýhy plastových ohebných, vnitřního průměru přes 133 do 172 mm</t>
  </si>
  <si>
    <t>1823673595</t>
  </si>
  <si>
    <t>460560064</t>
  </si>
  <si>
    <t>Zásyp kabelových rýh ručně s uložením výkopku ve vrstvách včetně zhutnění a urovnání povrchu šířky 40 cm hloubky 80 cm, v hornině třídy 4</t>
  </si>
  <si>
    <t>-40415430</t>
  </si>
  <si>
    <t>460560094</t>
  </si>
  <si>
    <t>Zásyp kabelových rýh ručně s uložením výkopku ve vrstvách včetně zhutnění a urovnání povrchu šířky 40 cm hloubky 120 cm, v hornině třídy 4</t>
  </si>
  <si>
    <t>741411085</t>
  </si>
  <si>
    <t>460600061</t>
  </si>
  <si>
    <t xml:space="preserve">Přemístění (odvoz) horniny, suti a vybouraných hmot  odvoz suti a vybouraných hmot do 1 km</t>
  </si>
  <si>
    <t>-1412034824</t>
  </si>
  <si>
    <t>460600071</t>
  </si>
  <si>
    <t xml:space="preserve">Přemístění (odvoz) horniny, suti a vybouraných hmot  odvoz suti a vybouraných hmot Příplatek k ceně za každý další i započatý 1 km</t>
  </si>
  <si>
    <t>565702247</t>
  </si>
  <si>
    <t>460620014</t>
  </si>
  <si>
    <t xml:space="preserve">Úprava terénu  provizorní úprava terénu včetně odkopání drobných nerovností a zásypu prohlubní se zhutněním, v hornině třídy 4</t>
  </si>
  <si>
    <t>-1895212056</t>
  </si>
  <si>
    <t>460650051</t>
  </si>
  <si>
    <t xml:space="preserve">Vozovky a chodníky  zřízení podkladní vrstvy včetně rozprostření a úpravy podkladu ze štěrkodrti, včetně zhutnění, tloušťky do 5 cm</t>
  </si>
  <si>
    <t>548767453</t>
  </si>
  <si>
    <t>100*0,4</t>
  </si>
  <si>
    <t>460650123</t>
  </si>
  <si>
    <t xml:space="preserve">Vozovky a chodníky  kryt vozovky z betonu prostého, tloušťky přes 10 do 15 cm</t>
  </si>
  <si>
    <t>159600846</t>
  </si>
  <si>
    <t>460650133</t>
  </si>
  <si>
    <t xml:space="preserve">Vozovky a chodníky  kryt vozovky z litého asfaltu včetně rozprostření, tloušťky přes 3 do 5 cm</t>
  </si>
  <si>
    <t>-454606755</t>
  </si>
  <si>
    <t>PS 04 - Výhybka č. 242 - výstroj SSZT</t>
  </si>
  <si>
    <t>7590140190</t>
  </si>
  <si>
    <t>Závěry Závěr kabelový UKMP-WM norma 73671A (CV736719001)</t>
  </si>
  <si>
    <t>694608734</t>
  </si>
  <si>
    <t>7591020680</t>
  </si>
  <si>
    <t>Součásti elektromotorických přestavníků Souprava připevňovací kloubová elektromotorický přestavník (03083B)</t>
  </si>
  <si>
    <t>-1596144815</t>
  </si>
  <si>
    <t>7591020360</t>
  </si>
  <si>
    <t>Součásti elektromotorických přestavníků Ohrádka přestavníku POP KPS norma 2206.11 (HM0321859992206)</t>
  </si>
  <si>
    <t>1703448893</t>
  </si>
  <si>
    <t>7591020070</t>
  </si>
  <si>
    <t xml:space="preserve">Součásti elektromotorických přestavníků Deska základ.pod přestav. 700x460  (HM0592139997046)</t>
  </si>
  <si>
    <t>1624142924</t>
  </si>
  <si>
    <t>1039912880</t>
  </si>
  <si>
    <t>-558203041</t>
  </si>
  <si>
    <t>7590147040</t>
  </si>
  <si>
    <t>Demontáž závěru kabelového zabezpečovacího na zemní podpěru UKM 12</t>
  </si>
  <si>
    <t>1113013683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</si>
  <si>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</si>
  <si>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</si>
  <si>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2056325114</t>
  </si>
  <si>
    <t>7591017030</t>
  </si>
  <si>
    <t>Demontáž elektromotorického přestavníku z výhybky s kontrolou jazyků</t>
  </si>
  <si>
    <t>-119680965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</si>
  <si>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</si>
  <si>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</si>
  <si>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-447983305</t>
  </si>
  <si>
    <t>7591015080</t>
  </si>
  <si>
    <t>Dodatečná montáž ohrazení pro elekromotorický přestavník s plastovou ohrádkou</t>
  </si>
  <si>
    <t>1720507983</t>
  </si>
  <si>
    <t>7591015090</t>
  </si>
  <si>
    <t>Podložení připevňovacích desek připevňovací soupravy při menší patě kolejnice</t>
  </si>
  <si>
    <t>243658850</t>
  </si>
  <si>
    <t>1843938637</t>
  </si>
  <si>
    <t>322017233</t>
  </si>
  <si>
    <t>7598095390</t>
  </si>
  <si>
    <t>Příprava ke komplexním zkouškám za 1 jízdní cestu do 30 výhybek - oživení, seřízení a nastavení zařízení s ohledem na postup jeho uvádění do provozu</t>
  </si>
  <si>
    <t>1524181426</t>
  </si>
  <si>
    <t>1185456024</t>
  </si>
  <si>
    <t>02 - NEOCEŇOVAT - DODÁVKA SSZT</t>
  </si>
  <si>
    <t>7591010200</t>
  </si>
  <si>
    <t>Přestavníky elekromotorické Přestavník elektromotorický EP 691.2/L (CV200919002)</t>
  </si>
  <si>
    <t>Dodávka SSZT</t>
  </si>
  <si>
    <t>850544146</t>
  </si>
  <si>
    <t>PS 05 - Výhybky č. 201, 241 - výstroj SSZT</t>
  </si>
  <si>
    <t>-36173616</t>
  </si>
  <si>
    <t>-883180247</t>
  </si>
  <si>
    <t>1363052287</t>
  </si>
  <si>
    <t>-718515750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</si>
  <si>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</si>
  <si>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</si>
  <si>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27682888</t>
  </si>
  <si>
    <t>600885578</t>
  </si>
  <si>
    <t>-1494312207</t>
  </si>
  <si>
    <t>-933412249</t>
  </si>
  <si>
    <t>-1282636251</t>
  </si>
  <si>
    <t>1712210504</t>
  </si>
  <si>
    <t>307963828</t>
  </si>
  <si>
    <t>-1563163033</t>
  </si>
  <si>
    <t>1773127658</t>
  </si>
  <si>
    <t>-1483410243</t>
  </si>
  <si>
    <t>SO 01-01 - Kolejové brzdy - levá harfa po ZV 241 a pravá harfa po ZV 201</t>
  </si>
  <si>
    <t xml:space="preserve">SO 01-01 - Kolejové brzdy - levá harfa po ZV 241 a pravá harfa po ZV 201   </t>
  </si>
  <si>
    <t>70994234</t>
  </si>
  <si>
    <t>SŽDC s.o., OŘ UNL, ST Most</t>
  </si>
  <si>
    <t>CZ70994234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</si>
  <si>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</si>
  <si>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5 - Komunikace pozemní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</si>
  <si>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</si>
  <si>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</si>
  <si>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-1164194259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</si>
  <si>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</si>
  <si>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</si>
  <si>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</si>
  <si>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</si>
  <si>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-1648451817</t>
  </si>
  <si>
    <t>Poznámka k souboru cen:_x000d_
1. V cenách jsou započteny náklady na rozprostření a urovnání kameniva včetně zhutnění povrchu stezky. Platí pro nový i stávající stav. 2. V cenách nejsou obsaženy náklady na dodávku drtě její doplnění a rozprostření.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</si>
  <si>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</si>
  <si>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</si>
  <si>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832515242</t>
  </si>
  <si>
    <t>Poznámka k souboru cen:_x000d_
1. V cenách jsou započteny náklady na doplnění kameniva stezky ojediněle ručně z vozíku nebo souvisle mechanizací z vozíků nebo železničních vozů. 2. V cenách nejsou obsaženy náklady na dodávku kameniva.</t>
  </si>
  <si>
    <t>5905050310</t>
  </si>
  <si>
    <t>Souvislá výměna KL se snesením KR ostatní konstrukce pražce dřevěné kolejové brzdy.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</si>
  <si>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1291391095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</si>
  <si>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</si>
  <si>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</si>
  <si>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</si>
  <si>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-76142009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</si>
  <si>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</si>
  <si>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</si>
  <si>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</si>
  <si>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1907783634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</si>
  <si>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</si>
  <si>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5907050120</t>
  </si>
  <si>
    <t>Dělení kolejnic kyslíkem tv. S49. Poznámka: 1. V cenách jsou započteny náklady na manipulaci podložení, označení a provedení řezu kolejnice.</t>
  </si>
  <si>
    <t>-147335883</t>
  </si>
  <si>
    <t>Poznámka k souboru cen:_x000d_
1. V cenách jsou započteny náklady na manipulaci podložení, označení a provedení řezu kolejnice.</t>
  </si>
  <si>
    <t>5907055010</t>
  </si>
  <si>
    <t>Vrtání kolejnic otvor o průměru do 10 mm. Poznámka: 1. V cenách jsou započteny náklady na manipulaci podložení, označení a provedení vrtu ve stojině kolejnice.</t>
  </si>
  <si>
    <t>1920359545</t>
  </si>
  <si>
    <t>Poznámka k souboru cen:_x000d_
1. V cenách jsou započteny náklady na manipulaci podložení, označení a provedení vrtu ve stojině kolejnice.</t>
  </si>
  <si>
    <t>5909010060</t>
  </si>
  <si>
    <t>Ojedinělé ruční podbití pražců příčných kolejových brzd. Poznámka: 1. V cenách jsou započteny náklady na podbití pražce oboustranně v otevřeném i zapuštěném KL, odstranění kameniva, zdvih, ruční podbití, úprava profilu KL a případná úprava snížení pod patou kolejnice.</t>
  </si>
  <si>
    <t>289622356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</si>
  <si>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</si>
  <si>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</si>
  <si>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</si>
  <si>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</si>
  <si>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1308141571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</si>
  <si>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</si>
  <si>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</si>
  <si>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</si>
  <si>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1951157091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</si>
  <si>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</si>
  <si>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</si>
  <si>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</si>
  <si>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-189300632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</si>
  <si>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</si>
  <si>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5910040120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</si>
  <si>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</si>
  <si>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66137533</t>
  </si>
  <si>
    <t>5913200120</t>
  </si>
  <si>
    <t>Demontáž dřevěné konstrukce přechodu část vnitřní. Poznámka: 1. V cenách jsou započteny náklady na demontáž a naložení na dopravní prostředek.</t>
  </si>
  <si>
    <t>1768981208</t>
  </si>
  <si>
    <t>Poznámka k souboru cen:_x000d_
1. V cenách jsou započteny náklady na demontáž a naložení na dopravní prostředek.</t>
  </si>
  <si>
    <t>5913205120</t>
  </si>
  <si>
    <t>Montáž dřevěné konstrukce přechodu část vnitřní. Poznámka: 1. V cenách jsou započteny náklady na montáž a manipulaci.2. V cenách nejsou obsaženy náklady na dodávku materiálu.</t>
  </si>
  <si>
    <t>-1761574340</t>
  </si>
  <si>
    <t>Poznámka k souboru cen:_x000d_
1. V cenách jsou započteny náklady na montáž a manipulaci. 2. V cenách nejsou obsaženy náklady na dodávku materiálu.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</si>
  <si>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</si>
  <si>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</si>
  <si>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1516062845</t>
  </si>
  <si>
    <t>Poznámka k souboru cen:_x000d_
1. V cenách jsou započteny náklady na těžení a uložení výzisku na terén nebo naložení na dopravní prostředek a uložení na úložišti.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</si>
  <si>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</si>
  <si>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</si>
  <si>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-1644135004</t>
  </si>
  <si>
    <t>340468024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</si>
  <si>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</si>
  <si>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</si>
  <si>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-1687355721</t>
  </si>
  <si>
    <t>Poznámka k souboru cen:_x000d_
1. V cenách jsou započteny náklady na svahování železničního tělesa a uložení výzisku na terén nebo naložení na dopravní prostředek.</t>
  </si>
  <si>
    <t>7497351560</t>
  </si>
  <si>
    <t>Montáž přímého ukolejnění na elektrizovaných tratích nebo v kolejových obvodech</t>
  </si>
  <si>
    <t>262144</t>
  </si>
  <si>
    <t>-370742241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</si>
  <si>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</si>
  <si>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</si>
  <si>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904235443</t>
  </si>
  <si>
    <t>5955101025</t>
  </si>
  <si>
    <t>Kamenivo drcené drť frakce 4/8</t>
  </si>
  <si>
    <t>-714330482</t>
  </si>
  <si>
    <t>5955101000</t>
  </si>
  <si>
    <t>Kamenivo drcené štěrk frakce 31,5/63 třídy BI</t>
  </si>
  <si>
    <t>-190076435</t>
  </si>
  <si>
    <t>5957134005</t>
  </si>
  <si>
    <t>Lepený izolovaný styk tv. S49 s tepelně zpracovanou hlavou délky 3,50 m</t>
  </si>
  <si>
    <t>-1853396880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</si>
  <si>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</si>
  <si>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</si>
  <si>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-1600475122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</si>
  <si>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</si>
  <si>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</si>
  <si>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</si>
  <si>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-665673436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</si>
  <si>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</si>
  <si>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</si>
  <si>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-1811780643</t>
  </si>
  <si>
    <t>9909000100</t>
  </si>
  <si>
    <t>Poplatek za uložení suti nebo hmot na oficiální skládku Poznámka: V cenách jsou započteny náklady na uložení stavebního odpadu na oficiální skládku.</t>
  </si>
  <si>
    <t>1320740358</t>
  </si>
  <si>
    <t>Poznámka k souboru cen:_x000d_
V cenách jsou započteny náklady na uložení stavebního odpadu na oficiální skládku.</t>
  </si>
  <si>
    <t>Č21 - VRN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</si>
  <si>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</si>
  <si>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</si>
  <si>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</si>
  <si>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</si>
  <si>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</si>
  <si>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</si>
  <si>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RV315003</t>
  </si>
  <si>
    <t>Zařízení staveniště</t>
  </si>
  <si>
    <t>RV317003</t>
  </si>
  <si>
    <t>Vybavení staveniště</t>
  </si>
  <si>
    <t>RV324001</t>
  </si>
  <si>
    <t>Diagnostika technické infrastruktury - vytýčení trasy kabelové</t>
  </si>
  <si>
    <t>Poznámka k položce:
SSZT, ČD tel popř. SEE</t>
  </si>
  <si>
    <t>RV342</t>
  </si>
  <si>
    <t>Organizační zajištění prací při zřizování a udržování BK - kolejí a výhybek</t>
  </si>
  <si>
    <t>Poznámka k položce: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</si>
  <si>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011403000</t>
  </si>
  <si>
    <t>Průzkum výskytu škodlivin kontaminace kameniva ropnými látkami</t>
  </si>
  <si>
    <t>%</t>
  </si>
  <si>
    <t>Poznámka k položce:
2 soubory</t>
  </si>
  <si>
    <t>012002000</t>
  </si>
  <si>
    <t>Geodetické práce</t>
  </si>
  <si>
    <t>-881979006</t>
  </si>
  <si>
    <t>Poznámka k položce:
Zjednodušená PD obsahující směrovou a výškovou úpravu v rozsahu oprava železničního svršku ( koleje , výhybky 201,240-242 ) a obou větví kolejových brzd včetně zajištění polohy koleje</t>
  </si>
  <si>
    <t>051002000</t>
  </si>
  <si>
    <t>Finanční náklady - pojistné</t>
  </si>
  <si>
    <t>SO 01-02 - Výhybka č. 242 SS49 1 5,7-230 Pld</t>
  </si>
  <si>
    <t>SO 01-02 - Výhybka č.242 SS49 1 5,7-230 Pld</t>
  </si>
  <si>
    <t>210047393</t>
  </si>
  <si>
    <t>1624540768</t>
  </si>
  <si>
    <t>2097332085</t>
  </si>
  <si>
    <t>5905050210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</si>
  <si>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</si>
  <si>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-140971811</t>
  </si>
  <si>
    <t>1558579072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</si>
  <si>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</si>
  <si>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</si>
  <si>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-1074610854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</si>
  <si>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</si>
  <si>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5906025050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</si>
  <si>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vrtule.2. V cenách nejsou obsaženy náklady na dodávku materiálu, dopravu výzisku na skládku a skládkovné.</t>
  </si>
  <si>
    <t>1270891169</t>
  </si>
  <si>
    <t>Poznámka k souboru cen:_x000d_
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</si>
  <si>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5906055030</t>
  </si>
  <si>
    <t>Příplatek za současnou výměnu pražce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</si>
  <si>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1054142068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</si>
  <si>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</si>
  <si>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5906080015</t>
  </si>
  <si>
    <t>Vystrojení pražce dřevěného s podkladnicovým upevněním čtyři vrtule. Poznámka: 1. V cenách jsou započteny náklady na montáž výstroje, potřebnou manipulaci a ošetření součástí mazivem.2. V cenách nejsou obsaženy náklady na vrtání dřevěných pražců a dodávku materiálu.</t>
  </si>
  <si>
    <t>úl.pl.</t>
  </si>
  <si>
    <t>-1047387942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</si>
  <si>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</si>
  <si>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-1849963801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</si>
  <si>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</si>
  <si>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</si>
  <si>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-730376530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</si>
  <si>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</si>
  <si>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-100715136</t>
  </si>
  <si>
    <t>-2118591759</t>
  </si>
  <si>
    <t>97</t>
  </si>
  <si>
    <t>5907055020</t>
  </si>
  <si>
    <t xml:space="preserve">Vrtání kolejnic otvor o průměru přes 10 do 23 mm. Poznámka: 1. V cenách jsou započteny náklady na manipulaci podložení, označení a provedení vrtu ve stojině kolejnice. </t>
  </si>
  <si>
    <t>-2010725169</t>
  </si>
  <si>
    <t>Poznámka k položce:
Vrt=kus
Otvor o průměměru 18mm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</si>
  <si>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</si>
  <si>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</si>
  <si>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1231738393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</si>
  <si>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</si>
  <si>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</si>
  <si>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</si>
  <si>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-1026193846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</si>
  <si>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</si>
  <si>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</si>
  <si>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296579175</t>
  </si>
  <si>
    <t>Poznámka k souboru cen:_x000d_
1. V cenách jsou započteny náklady na stabilizaci v režimu s řízeným (konstantním) poklesem včetně měření a předání tištěných výstupů.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</si>
  <si>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</si>
  <si>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</si>
  <si>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-1578757900</t>
  </si>
  <si>
    <t>5909050030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</si>
  <si>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</si>
  <si>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1778652873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</si>
  <si>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</si>
  <si>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</si>
  <si>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-363687491</t>
  </si>
  <si>
    <t>1487182189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</si>
  <si>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</si>
  <si>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</si>
  <si>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-1382004414</t>
  </si>
  <si>
    <t>-1264752900</t>
  </si>
  <si>
    <t>833086953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</si>
  <si>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</si>
  <si>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zkrácení.2. V cenách nejsou obsaženy náklady na demontáž spojek.</t>
  </si>
  <si>
    <t>1198300715</t>
  </si>
  <si>
    <t>Poznámka k souboru cen:_x000d_
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</si>
  <si>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</si>
  <si>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zkrácení.2. V cenách nejsou obsaženy náklady na demontáž spojek.</t>
  </si>
  <si>
    <t>-1655943044</t>
  </si>
  <si>
    <t>5910070010</t>
  </si>
  <si>
    <t>Základní broušení výhybky optimalizace příčného profilu. Poznámka: 1. V cenách jsou započteny náklady na optimalizaci příčných profilů a geometrie při zachování pravidelnosti a tolerancí jednotlivých fazet.</t>
  </si>
  <si>
    <t>-1027996124</t>
  </si>
  <si>
    <t>Poznámka k souboru cen:_x000d_
1. V cenách jsou započteny náklady na optimalizaci příčných profilů a geometrie při zachování pravidelnosti a tolerancí jednotlivých fazet.</t>
  </si>
  <si>
    <t>5910131030</t>
  </si>
  <si>
    <t>Montáž zádržné opěrky na jazyk i opornici. Poznámka: 1. V cenách jsou započteny náklady na montáž.2. V cenách nejsou obsaženy náklady na dodávku materiálu a vrtání otvorů.</t>
  </si>
  <si>
    <t>373238562</t>
  </si>
  <si>
    <t>Poznámka k souboru cen:_x000d_
1. V cenách jsou započteny náklady na montáž. 2. V cenách nejsou obsaženy náklady na dodávku materiálu a vrtání otvorů.</t>
  </si>
  <si>
    <t>5911005110</t>
  </si>
  <si>
    <t>Válečková stolička jazyka nadzvedávací demontáž s upevněním na patu kolejnice. Poznámka: 1. V cenách jsou započteny náklady na provedení, nastavení funkčnosti stabilizátoru a ošetření součástí mazivem.2. V cenách nejsou obsaženy náklady na dodávku materiálu.</t>
  </si>
  <si>
    <t>211874780</t>
  </si>
  <si>
    <t>Poznámka k souboru cen:_x000d_
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</si>
  <si>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</si>
  <si>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kolejnice. Poznámka: 1. V cenách jsou započteny náklady na provedení, nastavení funkčnosti stabilizátoru a ošetření součástí mazivem.2. V cenách nejsou obsaženy náklady na dodávku materiálu.</t>
  </si>
  <si>
    <t>935875867</t>
  </si>
  <si>
    <t>5911523030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</si>
  <si>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</si>
  <si>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666364171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</si>
  <si>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</si>
  <si>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</si>
  <si>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položením.2. V cenách nejsou obsaženy náklady na dodávku materiálu.</t>
  </si>
  <si>
    <t>181408960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</si>
  <si>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</si>
  <si>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5911659040</t>
  </si>
  <si>
    <t>Demontáž jednoduché výhybky v kombinaci na úložišti dřevěné pražce soustavy S49. Poznámka: 1. V cenách jsou započteny náklady na demontáž do součástí včetně závěrů, manipulaci, naložení na dopravní prostředek a uložení vyzískaného materiálu na úložišti.</t>
  </si>
  <si>
    <t>-858177042</t>
  </si>
  <si>
    <t>Poznámka k souboru cen:_x000d_
1. V cenách jsou započteny náklady na demontáž do součástí včetně závěrů, manipulaci, naložení na dopravní prostředek a uložení vyzískaného materiálu na úložišti.</t>
  </si>
  <si>
    <t>5911671040</t>
  </si>
  <si>
    <t>Příplatek za demontáž v ose koleje výhybky jednoduché pražce dřevěné soustavy S49. Poznámka: 1. V cenách jsou započteny náklady za obtížnost demontáže v ose koleje.</t>
  </si>
  <si>
    <t>-1099143618</t>
  </si>
  <si>
    <t>Poznámka k souboru cen:_x000d_
1. V cenách jsou započteny náklady za obtížnost demontáže v ose koleje.</t>
  </si>
  <si>
    <t>5912023010</t>
  </si>
  <si>
    <t>Demontáž návěstidla uloženého ve stezce námezníku. Poznámka: 1. V cenách jsou započteny náklady na demontáž návěstidla, zához, úpravu terénu a naložení na dopravní prostředek.</t>
  </si>
  <si>
    <t>2031385871</t>
  </si>
  <si>
    <t>Poznámka k souboru cen:_x000d_
1. V cenách jsou započteny náklady na demontáž návěstidla, zához, úpravu terénu a naložení na dopravní prostředek.</t>
  </si>
  <si>
    <t>5912037010</t>
  </si>
  <si>
    <t>Montáž návěstidla uloženého ve stezce námezníku. Poznámka: 1. V cenách jsou započteny náklady na montáž návěstidel umístěných ve stezce včetně zemních prací a úpravy místa uložení.2. V cenách nejsou obsaženy náklady na dodávku materiálu.</t>
  </si>
  <si>
    <t>1597362953</t>
  </si>
  <si>
    <t>Poznámka k souboru cen:_x000d_
1. V cenách jsou započteny náklady na montáž návěstidel umístěných ve stezce včetně zemních prací a úpravy místa uložení. 2. V cenách nejsou obsaženy náklady na dodávku materiálu.</t>
  </si>
  <si>
    <t>5912065010</t>
  </si>
  <si>
    <t>Montáž zajišťovací značky samostatné konzolové. Poznámka: 1. V cenách jsou započteny náklady na montáž součástí značky včetně zemních prací a úpravy terénu.2. V cenách nejsou obsaženy náklady na dodávku materiálu.</t>
  </si>
  <si>
    <t>-650365339</t>
  </si>
  <si>
    <t>Poznámka k souboru cen:_x000d_
1. V cenách jsou započteny náklady na montáž součástí značky včetně zemních prací a úpravy terénu. 2. V cenách nejsou obsaženy náklady na dodávku materiálu.</t>
  </si>
  <si>
    <t>-1426074948</t>
  </si>
  <si>
    <t>836860498</t>
  </si>
  <si>
    <t>2091413877</t>
  </si>
  <si>
    <t>689661004</t>
  </si>
  <si>
    <t>79</t>
  </si>
  <si>
    <t>1936528253</t>
  </si>
  <si>
    <t>-1726241682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</si>
  <si>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</si>
  <si>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</si>
  <si>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1926520101</t>
  </si>
  <si>
    <t>997179665</t>
  </si>
  <si>
    <t>955825400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</si>
  <si>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</si>
  <si>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</si>
  <si>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-144566319</t>
  </si>
  <si>
    <t>-1124107993</t>
  </si>
  <si>
    <t>212962221</t>
  </si>
  <si>
    <t>1014272303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</si>
  <si>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</si>
  <si>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</si>
  <si>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-192317090</t>
  </si>
  <si>
    <t>5962119010</t>
  </si>
  <si>
    <t>Zajištění PPK konzolová značka</t>
  </si>
  <si>
    <t>-1882269021</t>
  </si>
  <si>
    <t>5962119020</t>
  </si>
  <si>
    <t>Zajištění PPK štítek konzolové a hřebové značky</t>
  </si>
  <si>
    <t>-706465396</t>
  </si>
  <si>
    <t>1338169855</t>
  </si>
  <si>
    <t>-1447648810</t>
  </si>
  <si>
    <t>5956101020</t>
  </si>
  <si>
    <t xml:space="preserve">Pražec dřevěný příčný vystrojený   dub 2600x260x160 mm</t>
  </si>
  <si>
    <t>-1675495444</t>
  </si>
  <si>
    <t>5957110030</t>
  </si>
  <si>
    <t>Kolejnice tv. 49 E 1, třídy R260</t>
  </si>
  <si>
    <t>-1160954748</t>
  </si>
  <si>
    <t>5956122105</t>
  </si>
  <si>
    <t>Pražec dřevěný výhybkový dub skupina 4 4300x260x150</t>
  </si>
  <si>
    <t>-1342493740</t>
  </si>
  <si>
    <t>5956122110</t>
  </si>
  <si>
    <t>Pražec dřevěný výhybkový dub skupina 4 4400x260x150</t>
  </si>
  <si>
    <t>247679785</t>
  </si>
  <si>
    <t>5956122115</t>
  </si>
  <si>
    <t>Pražec dřevěný výhybkový dub skupina 4 4500x260x150</t>
  </si>
  <si>
    <t>1054301987</t>
  </si>
  <si>
    <t>89</t>
  </si>
  <si>
    <t>5956122120</t>
  </si>
  <si>
    <t>Pražec dřevěný výhybkový dub skupina 4 4600x260x150</t>
  </si>
  <si>
    <t>-1615265099</t>
  </si>
  <si>
    <t>90</t>
  </si>
  <si>
    <t>5956122125</t>
  </si>
  <si>
    <t>Pražec dřevěný výhybkový dub skupina 4 4700x260x150</t>
  </si>
  <si>
    <t>1962539962</t>
  </si>
  <si>
    <t>91</t>
  </si>
  <si>
    <t>5958140005</t>
  </si>
  <si>
    <t>Podkladnice žebrová tv. S4pl</t>
  </si>
  <si>
    <t>1480799858</t>
  </si>
  <si>
    <t>92</t>
  </si>
  <si>
    <t>5958140000</t>
  </si>
  <si>
    <t>Podkladnice žebrová tv. S4</t>
  </si>
  <si>
    <t>-1535648067</t>
  </si>
  <si>
    <t>93</t>
  </si>
  <si>
    <t>5958128010</t>
  </si>
  <si>
    <t>Komplety ŽS 4 (šroub RS 1, matice M 24, podložka Fe6, svěrka ŽS4)</t>
  </si>
  <si>
    <t>-264724608</t>
  </si>
  <si>
    <t>94</t>
  </si>
  <si>
    <t>5958158005</t>
  </si>
  <si>
    <t xml:space="preserve">Podložka pryžová pod patu kolejnice S49  183/126/6</t>
  </si>
  <si>
    <t>131528797</t>
  </si>
  <si>
    <t>95</t>
  </si>
  <si>
    <t>5958158070</t>
  </si>
  <si>
    <t>Podložka polyetylenová pod podkladnici 380/160/2 (S4, R4)</t>
  </si>
  <si>
    <t>-2016850548</t>
  </si>
  <si>
    <t>71</t>
  </si>
  <si>
    <t>-1737350929</t>
  </si>
  <si>
    <t>5961170070</t>
  </si>
  <si>
    <t>Zádržná opěrka proti putování pro jazyk S49 R300 ohnutý</t>
  </si>
  <si>
    <t>504842112</t>
  </si>
  <si>
    <t>5961170160</t>
  </si>
  <si>
    <t>Zádržná opěrka proti putování pro opornici S49 R300 ohnutou</t>
  </si>
  <si>
    <t>1553612411</t>
  </si>
  <si>
    <t>5961178000</t>
  </si>
  <si>
    <t>Zařízení pro snížení přestavného odporu výhybky Válečková stolička</t>
  </si>
  <si>
    <t>1973683514</t>
  </si>
  <si>
    <t>5961150005</t>
  </si>
  <si>
    <t>Výhybka souměrná kompletní ocelové součásti S S49 1:5,7-230</t>
  </si>
  <si>
    <t>1244470345</t>
  </si>
  <si>
    <t xml:space="preserve">Poznámka k položce:
Spádovištní výh.č.242
Popis :
symetrická výhybka  tv. SS49 1:5,7-230 na dřevěných pražcích včetně 
 1)  sady výhybkových pražců DB kompletní  ( cca 4,1 m3)
 2) upevnění tuhé na žebrových podkladnicích, 
 3) jazyky a opornice s perlitizací, 
 4) srdcovka montovaná z kolejnic, netmelená, spojená VP svorníky, bez nadvýšení křídlových kolejnic, s kaleným hrotem a křídlovýmí kolejnicemi
 5) čelisťový závěr VZ200 č.v. 031289001 spádovištní ( rychloběžná )  umístěný vlevo, 
 6) bez žlabového pražce, 
 7) se zřízenými 2 ks T-LIS 49E1   (zušlechtěnými) v křídlových kolejnicích srdcovky, 
 8) s přídržnicemi profilu 33C1, 
 9) se zámky proti putování jazyků, 
10) s válečkovými stoličkami SVV - A pro SS49 1:5,7-230 ( 2 kusy) a SVV - B pro SS49 1:5,7-230 ( 2 kusy)</t>
  </si>
  <si>
    <t>96</t>
  </si>
  <si>
    <t>7594110585</t>
  </si>
  <si>
    <t>Lanová propojení s kolíkovým ukončením LCI 1xFe20/70 M16 norma 707549006 (HM0404223990178)</t>
  </si>
  <si>
    <t>468714019</t>
  </si>
  <si>
    <t>SO 01-03 - Kolejiště svážného pahrbku (kol. spojka mezi ZV242 - ZV291)</t>
  </si>
  <si>
    <t>SO 01-03 - Kolejiště svážného pahrbku (kol. spojka mezi ZV242 – ZV291)</t>
  </si>
  <si>
    <t>Poznámka k položce:
šíře 1 m, oboustranně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</si>
  <si>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</si>
  <si>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</si>
  <si>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položce:
60m x 4m x 0,5m odtěžení KL, včetně zhutnění pláně,a zhutnění plochy KL pod ložnou plochou pražců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</si>
  <si>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</si>
  <si>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KR.2. V cenách nejsou obsaženy náklady na dodávku materiálu.</t>
  </si>
  <si>
    <t>Poznámka k souboru cen:_x000d_
1. V cenách jsou započteny náklady na vrtání pražců dřevěných nevystrojených, manipulaci a montáž KR. 2. V cenách nejsou obsaženy náklady na dodávku materiálu.</t>
  </si>
  <si>
    <t>Poznámka k položce:
výměna SB5 za B91S/2 a výměna kolejnic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</si>
  <si>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</si>
  <si>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</si>
  <si>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</si>
  <si>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
Metr kolejnice=m výměna jednopasového LIS v oblasti spádoviště</t>
  </si>
  <si>
    <t>Poznámka k položce:
Řez=kus</t>
  </si>
  <si>
    <t>Poznámka k položce:
Vrt=kus pro lanka SSZT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</si>
  <si>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</si>
  <si>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</si>
  <si>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Poznámka k položce:
Kilometr koleje=km etapa propracování</t>
  </si>
  <si>
    <t>Poznámka k položce:
S3/1, Kilometr koleje=km etapa TSO</t>
  </si>
  <si>
    <t>Poznámka k položce:
S3/1, Kilometr koleje=km etapa propracování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</si>
  <si>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</si>
  <si>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</si>
  <si>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Poznámka k položce:
Metr kolejnice=m 60 m Lp+Pp</t>
  </si>
  <si>
    <t>Poznámka k položce:
stávajícím materiálem</t>
  </si>
  <si>
    <t>Poznámka k položce:
sondy pro zjištění uložení sítí</t>
  </si>
  <si>
    <t>etapa TSO</t>
  </si>
  <si>
    <t>etapa proprac.</t>
  </si>
  <si>
    <t>Součet</t>
  </si>
  <si>
    <t>20*1,8</t>
  </si>
  <si>
    <t>120*1,65</t>
  </si>
  <si>
    <t>5956140030</t>
  </si>
  <si>
    <t>Pražec betonový příčný vystrojený včetně kompletů tv. B 91S/2 (S)</t>
  </si>
  <si>
    <t xml:space="preserve">" přeprava odpadu z KL a stezek na skládku odpadů                                            "280</t>
  </si>
  <si>
    <t xml:space="preserve">" přeprava vyzískaných pražců SB5 a svěrek T5,T6 na místo určení                 " 27</t>
  </si>
  <si>
    <t>Poznámka k položce:
přeprava šterku a šterkodrti na stavbu</t>
  </si>
  <si>
    <t>Poznámka k položce:
přeprava B91 od výrobce na stavbu</t>
  </si>
  <si>
    <t>Poznámka k položce:
přeprava kolejnic od výrobce na stavbu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</si>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</sst>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2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2018_09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Oprava kolejové brzdy a kompresorové stanice v ŽST Most n.n. St4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ŽST Most n.n. - St4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13. 9. 2018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SŽDC s.o., OŘ UNL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ROUND(AG52+AG55+AG59+AG62+AG65+AG67+AG70+AG72,2)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ROUND(AS52+AS55+AS59+AS62+AS65+AS67+AS70+AS72,2)</f>
        <v>0</v>
      </c>
      <c r="AT51" s="114">
        <f>ROUND(SUM(AV51:AW51),2)</f>
        <v>0</v>
      </c>
      <c r="AU51" s="115">
        <f>ROUND(AU52+AU55+AU59+AU62+AU65+AU67+AU70+AU72,5)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ROUND(AZ52+AZ55+AZ59+AZ62+AZ65+AZ67+AZ70+AZ72,2)</f>
        <v>0</v>
      </c>
      <c r="BA51" s="114">
        <f>ROUND(BA52+BA55+BA59+BA62+BA65+BA67+BA70+BA72,2)</f>
        <v>0</v>
      </c>
      <c r="BB51" s="114">
        <f>ROUND(BB52+BB55+BB59+BB62+BB65+BB67+BB70+BB72,2)</f>
        <v>0</v>
      </c>
      <c r="BC51" s="114">
        <f>ROUND(BC52+BC55+BC59+BC62+BC65+BC67+BC70+BC72,2)</f>
        <v>0</v>
      </c>
      <c r="BD51" s="116">
        <f>ROUND(BD52+BD55+BD59+BD62+BD65+BD67+BD70+BD72,2)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B52" s="119"/>
      <c r="C52" s="120"/>
      <c r="D52" s="121" t="s">
        <v>75</v>
      </c>
      <c r="E52" s="121"/>
      <c r="F52" s="121"/>
      <c r="G52" s="121"/>
      <c r="H52" s="121"/>
      <c r="I52" s="122"/>
      <c r="J52" s="121" t="s">
        <v>76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ROUND(SUM(AG53:AG54),2)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77</v>
      </c>
      <c r="AR52" s="126"/>
      <c r="AS52" s="127">
        <f>ROUND(SUM(AS53:AS54),2)</f>
        <v>0</v>
      </c>
      <c r="AT52" s="128">
        <f>ROUND(SUM(AV52:AW52),2)</f>
        <v>0</v>
      </c>
      <c r="AU52" s="129">
        <f>ROUND(SUM(AU53:AU54),5)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ROUND(SUM(AZ53:AZ54),2)</f>
        <v>0</v>
      </c>
      <c r="BA52" s="128">
        <f>ROUND(SUM(BA53:BA54),2)</f>
        <v>0</v>
      </c>
      <c r="BB52" s="128">
        <f>ROUND(SUM(BB53:BB54),2)</f>
        <v>0</v>
      </c>
      <c r="BC52" s="128">
        <f>ROUND(SUM(BC53:BC54),2)</f>
        <v>0</v>
      </c>
      <c r="BD52" s="130">
        <f>ROUND(SUM(BD53:BD54),2)</f>
        <v>0</v>
      </c>
      <c r="BS52" s="131" t="s">
        <v>70</v>
      </c>
      <c r="BT52" s="131" t="s">
        <v>78</v>
      </c>
      <c r="BU52" s="131" t="s">
        <v>72</v>
      </c>
      <c r="BV52" s="131" t="s">
        <v>73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6" customFormat="1" ht="28.5" customHeight="1">
      <c r="A53" s="132" t="s">
        <v>81</v>
      </c>
      <c r="B53" s="133"/>
      <c r="C53" s="134"/>
      <c r="D53" s="134"/>
      <c r="E53" s="135" t="s">
        <v>82</v>
      </c>
      <c r="F53" s="135"/>
      <c r="G53" s="135"/>
      <c r="H53" s="135"/>
      <c r="I53" s="135"/>
      <c r="J53" s="134"/>
      <c r="K53" s="135" t="s">
        <v>83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'01 - Technologická část S...'!J29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84</v>
      </c>
      <c r="AR53" s="138"/>
      <c r="AS53" s="139">
        <v>0</v>
      </c>
      <c r="AT53" s="140">
        <f>ROUND(SUM(AV53:AW53),2)</f>
        <v>0</v>
      </c>
      <c r="AU53" s="141">
        <f>'01 - Technologická část S...'!P83</f>
        <v>0</v>
      </c>
      <c r="AV53" s="140">
        <f>'01 - Technologická část S...'!J32</f>
        <v>0</v>
      </c>
      <c r="AW53" s="140">
        <f>'01 - Technologická část S...'!J33</f>
        <v>0</v>
      </c>
      <c r="AX53" s="140">
        <f>'01 - Technologická část S...'!J34</f>
        <v>0</v>
      </c>
      <c r="AY53" s="140">
        <f>'01 - Technologická část S...'!J35</f>
        <v>0</v>
      </c>
      <c r="AZ53" s="140">
        <f>'01 - Technologická část S...'!F32</f>
        <v>0</v>
      </c>
      <c r="BA53" s="140">
        <f>'01 - Technologická část S...'!F33</f>
        <v>0</v>
      </c>
      <c r="BB53" s="140">
        <f>'01 - Technologická část S...'!F34</f>
        <v>0</v>
      </c>
      <c r="BC53" s="140">
        <f>'01 - Technologická část S...'!F35</f>
        <v>0</v>
      </c>
      <c r="BD53" s="142">
        <f>'01 - Technologická část S...'!F36</f>
        <v>0</v>
      </c>
      <c r="BT53" s="143" t="s">
        <v>80</v>
      </c>
      <c r="BV53" s="143" t="s">
        <v>73</v>
      </c>
      <c r="BW53" s="143" t="s">
        <v>85</v>
      </c>
      <c r="BX53" s="143" t="s">
        <v>79</v>
      </c>
      <c r="CL53" s="143" t="s">
        <v>21</v>
      </c>
    </row>
    <row r="54" s="6" customFormat="1" ht="16.5" customHeight="1">
      <c r="A54" s="132" t="s">
        <v>81</v>
      </c>
      <c r="B54" s="133"/>
      <c r="C54" s="134"/>
      <c r="D54" s="134"/>
      <c r="E54" s="135" t="s">
        <v>86</v>
      </c>
      <c r="F54" s="135"/>
      <c r="G54" s="135"/>
      <c r="H54" s="135"/>
      <c r="I54" s="135"/>
      <c r="J54" s="134"/>
      <c r="K54" s="135" t="s">
        <v>87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'02 - Kolejová brzda VRN'!J29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84</v>
      </c>
      <c r="AR54" s="138"/>
      <c r="AS54" s="139">
        <v>0</v>
      </c>
      <c r="AT54" s="140">
        <f>ROUND(SUM(AV54:AW54),2)</f>
        <v>0</v>
      </c>
      <c r="AU54" s="141">
        <f>'02 - Kolejová brzda VRN'!P83</f>
        <v>0</v>
      </c>
      <c r="AV54" s="140">
        <f>'02 - Kolejová brzda VRN'!J32</f>
        <v>0</v>
      </c>
      <c r="AW54" s="140">
        <f>'02 - Kolejová brzda VRN'!J33</f>
        <v>0</v>
      </c>
      <c r="AX54" s="140">
        <f>'02 - Kolejová brzda VRN'!J34</f>
        <v>0</v>
      </c>
      <c r="AY54" s="140">
        <f>'02 - Kolejová brzda VRN'!J35</f>
        <v>0</v>
      </c>
      <c r="AZ54" s="140">
        <f>'02 - Kolejová brzda VRN'!F32</f>
        <v>0</v>
      </c>
      <c r="BA54" s="140">
        <f>'02 - Kolejová brzda VRN'!F33</f>
        <v>0</v>
      </c>
      <c r="BB54" s="140">
        <f>'02 - Kolejová brzda VRN'!F34</f>
        <v>0</v>
      </c>
      <c r="BC54" s="140">
        <f>'02 - Kolejová brzda VRN'!F35</f>
        <v>0</v>
      </c>
      <c r="BD54" s="142">
        <f>'02 - Kolejová brzda VRN'!F36</f>
        <v>0</v>
      </c>
      <c r="BT54" s="143" t="s">
        <v>80</v>
      </c>
      <c r="BV54" s="143" t="s">
        <v>73</v>
      </c>
      <c r="BW54" s="143" t="s">
        <v>88</v>
      </c>
      <c r="BX54" s="143" t="s">
        <v>79</v>
      </c>
      <c r="CL54" s="143" t="s">
        <v>21</v>
      </c>
    </row>
    <row r="55" s="5" customFormat="1" ht="16.5" customHeight="1">
      <c r="B55" s="119"/>
      <c r="C55" s="120"/>
      <c r="D55" s="121" t="s">
        <v>89</v>
      </c>
      <c r="E55" s="121"/>
      <c r="F55" s="121"/>
      <c r="G55" s="121"/>
      <c r="H55" s="121"/>
      <c r="I55" s="122"/>
      <c r="J55" s="121" t="s">
        <v>90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ROUND(SUM(AG56:AG58),2)</f>
        <v>0</v>
      </c>
      <c r="AH55" s="122"/>
      <c r="AI55" s="122"/>
      <c r="AJ55" s="122"/>
      <c r="AK55" s="122"/>
      <c r="AL55" s="122"/>
      <c r="AM55" s="122"/>
      <c r="AN55" s="124">
        <f>SUM(AG55,AT55)</f>
        <v>0</v>
      </c>
      <c r="AO55" s="122"/>
      <c r="AP55" s="122"/>
      <c r="AQ55" s="125" t="s">
        <v>77</v>
      </c>
      <c r="AR55" s="126"/>
      <c r="AS55" s="127">
        <f>ROUND(SUM(AS56:AS58),2)</f>
        <v>0</v>
      </c>
      <c r="AT55" s="128">
        <f>ROUND(SUM(AV55:AW55),2)</f>
        <v>0</v>
      </c>
      <c r="AU55" s="129">
        <f>ROUND(SUM(AU56:AU58),5)</f>
        <v>0</v>
      </c>
      <c r="AV55" s="128">
        <f>ROUND(AZ55*L26,2)</f>
        <v>0</v>
      </c>
      <c r="AW55" s="128">
        <f>ROUND(BA55*L27,2)</f>
        <v>0</v>
      </c>
      <c r="AX55" s="128">
        <f>ROUND(BB55*L26,2)</f>
        <v>0</v>
      </c>
      <c r="AY55" s="128">
        <f>ROUND(BC55*L27,2)</f>
        <v>0</v>
      </c>
      <c r="AZ55" s="128">
        <f>ROUND(SUM(AZ56:AZ58),2)</f>
        <v>0</v>
      </c>
      <c r="BA55" s="128">
        <f>ROUND(SUM(BA56:BA58),2)</f>
        <v>0</v>
      </c>
      <c r="BB55" s="128">
        <f>ROUND(SUM(BB56:BB58),2)</f>
        <v>0</v>
      </c>
      <c r="BC55" s="128">
        <f>ROUND(SUM(BC56:BC58),2)</f>
        <v>0</v>
      </c>
      <c r="BD55" s="130">
        <f>ROUND(SUM(BD56:BD58),2)</f>
        <v>0</v>
      </c>
      <c r="BS55" s="131" t="s">
        <v>70</v>
      </c>
      <c r="BT55" s="131" t="s">
        <v>78</v>
      </c>
      <c r="BU55" s="131" t="s">
        <v>72</v>
      </c>
      <c r="BV55" s="131" t="s">
        <v>73</v>
      </c>
      <c r="BW55" s="131" t="s">
        <v>91</v>
      </c>
      <c r="BX55" s="131" t="s">
        <v>7</v>
      </c>
      <c r="CL55" s="131" t="s">
        <v>21</v>
      </c>
      <c r="CM55" s="131" t="s">
        <v>80</v>
      </c>
    </row>
    <row r="56" s="6" customFormat="1" ht="28.5" customHeight="1">
      <c r="A56" s="132" t="s">
        <v>81</v>
      </c>
      <c r="B56" s="133"/>
      <c r="C56" s="134"/>
      <c r="D56" s="134"/>
      <c r="E56" s="135" t="s">
        <v>82</v>
      </c>
      <c r="F56" s="135"/>
      <c r="G56" s="135"/>
      <c r="H56" s="135"/>
      <c r="I56" s="135"/>
      <c r="J56" s="134"/>
      <c r="K56" s="135" t="s">
        <v>83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'01 - Technologická část S..._01'!J29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84</v>
      </c>
      <c r="AR56" s="138"/>
      <c r="AS56" s="139">
        <v>0</v>
      </c>
      <c r="AT56" s="140">
        <f>ROUND(SUM(AV56:AW56),2)</f>
        <v>0</v>
      </c>
      <c r="AU56" s="141">
        <f>'01 - Technologická část S..._01'!P88</f>
        <v>0</v>
      </c>
      <c r="AV56" s="140">
        <f>'01 - Technologická část S..._01'!J32</f>
        <v>0</v>
      </c>
      <c r="AW56" s="140">
        <f>'01 - Technologická část S..._01'!J33</f>
        <v>0</v>
      </c>
      <c r="AX56" s="140">
        <f>'01 - Technologická část S..._01'!J34</f>
        <v>0</v>
      </c>
      <c r="AY56" s="140">
        <f>'01 - Technologická část S..._01'!J35</f>
        <v>0</v>
      </c>
      <c r="AZ56" s="140">
        <f>'01 - Technologická část S..._01'!F32</f>
        <v>0</v>
      </c>
      <c r="BA56" s="140">
        <f>'01 - Technologická část S..._01'!F33</f>
        <v>0</v>
      </c>
      <c r="BB56" s="140">
        <f>'01 - Technologická část S..._01'!F34</f>
        <v>0</v>
      </c>
      <c r="BC56" s="140">
        <f>'01 - Technologická část S..._01'!F35</f>
        <v>0</v>
      </c>
      <c r="BD56" s="142">
        <f>'01 - Technologická část S..._01'!F36</f>
        <v>0</v>
      </c>
      <c r="BT56" s="143" t="s">
        <v>80</v>
      </c>
      <c r="BV56" s="143" t="s">
        <v>73</v>
      </c>
      <c r="BW56" s="143" t="s">
        <v>92</v>
      </c>
      <c r="BX56" s="143" t="s">
        <v>91</v>
      </c>
      <c r="CL56" s="143" t="s">
        <v>21</v>
      </c>
    </row>
    <row r="57" s="6" customFormat="1" ht="16.5" customHeight="1">
      <c r="A57" s="132" t="s">
        <v>81</v>
      </c>
      <c r="B57" s="133"/>
      <c r="C57" s="134"/>
      <c r="D57" s="134"/>
      <c r="E57" s="135" t="s">
        <v>86</v>
      </c>
      <c r="F57" s="135"/>
      <c r="G57" s="135"/>
      <c r="H57" s="135"/>
      <c r="I57" s="135"/>
      <c r="J57" s="134"/>
      <c r="K57" s="135" t="s">
        <v>93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'02 - Technologická část -...'!J29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84</v>
      </c>
      <c r="AR57" s="138"/>
      <c r="AS57" s="139">
        <v>0</v>
      </c>
      <c r="AT57" s="140">
        <f>ROUND(SUM(AV57:AW57),2)</f>
        <v>0</v>
      </c>
      <c r="AU57" s="141">
        <f>'02 - Technologická část -...'!P85</f>
        <v>0</v>
      </c>
      <c r="AV57" s="140">
        <f>'02 - Technologická část -...'!J32</f>
        <v>0</v>
      </c>
      <c r="AW57" s="140">
        <f>'02 - Technologická část -...'!J33</f>
        <v>0</v>
      </c>
      <c r="AX57" s="140">
        <f>'02 - Technologická část -...'!J34</f>
        <v>0</v>
      </c>
      <c r="AY57" s="140">
        <f>'02 - Technologická část -...'!J35</f>
        <v>0</v>
      </c>
      <c r="AZ57" s="140">
        <f>'02 - Technologická část -...'!F32</f>
        <v>0</v>
      </c>
      <c r="BA57" s="140">
        <f>'02 - Technologická část -...'!F33</f>
        <v>0</v>
      </c>
      <c r="BB57" s="140">
        <f>'02 - Technologická část -...'!F34</f>
        <v>0</v>
      </c>
      <c r="BC57" s="140">
        <f>'02 - Technologická část -...'!F35</f>
        <v>0</v>
      </c>
      <c r="BD57" s="142">
        <f>'02 - Technologická část -...'!F36</f>
        <v>0</v>
      </c>
      <c r="BT57" s="143" t="s">
        <v>80</v>
      </c>
      <c r="BV57" s="143" t="s">
        <v>73</v>
      </c>
      <c r="BW57" s="143" t="s">
        <v>94</v>
      </c>
      <c r="BX57" s="143" t="s">
        <v>91</v>
      </c>
      <c r="CL57" s="143" t="s">
        <v>21</v>
      </c>
    </row>
    <row r="58" s="6" customFormat="1" ht="16.5" customHeight="1">
      <c r="A58" s="132" t="s">
        <v>81</v>
      </c>
      <c r="B58" s="133"/>
      <c r="C58" s="134"/>
      <c r="D58" s="134"/>
      <c r="E58" s="135" t="s">
        <v>95</v>
      </c>
      <c r="F58" s="135"/>
      <c r="G58" s="135"/>
      <c r="H58" s="135"/>
      <c r="I58" s="135"/>
      <c r="J58" s="134"/>
      <c r="K58" s="135" t="s">
        <v>96</v>
      </c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6">
        <f>'03 - Automatizace VRN'!J29</f>
        <v>0</v>
      </c>
      <c r="AH58" s="134"/>
      <c r="AI58" s="134"/>
      <c r="AJ58" s="134"/>
      <c r="AK58" s="134"/>
      <c r="AL58" s="134"/>
      <c r="AM58" s="134"/>
      <c r="AN58" s="136">
        <f>SUM(AG58,AT58)</f>
        <v>0</v>
      </c>
      <c r="AO58" s="134"/>
      <c r="AP58" s="134"/>
      <c r="AQ58" s="137" t="s">
        <v>84</v>
      </c>
      <c r="AR58" s="138"/>
      <c r="AS58" s="139">
        <v>0</v>
      </c>
      <c r="AT58" s="140">
        <f>ROUND(SUM(AV58:AW58),2)</f>
        <v>0</v>
      </c>
      <c r="AU58" s="141">
        <f>'03 - Automatizace VRN'!P85</f>
        <v>0</v>
      </c>
      <c r="AV58" s="140">
        <f>'03 - Automatizace VRN'!J32</f>
        <v>0</v>
      </c>
      <c r="AW58" s="140">
        <f>'03 - Automatizace VRN'!J33</f>
        <v>0</v>
      </c>
      <c r="AX58" s="140">
        <f>'03 - Automatizace VRN'!J34</f>
        <v>0</v>
      </c>
      <c r="AY58" s="140">
        <f>'03 - Automatizace VRN'!J35</f>
        <v>0</v>
      </c>
      <c r="AZ58" s="140">
        <f>'03 - Automatizace VRN'!F32</f>
        <v>0</v>
      </c>
      <c r="BA58" s="140">
        <f>'03 - Automatizace VRN'!F33</f>
        <v>0</v>
      </c>
      <c r="BB58" s="140">
        <f>'03 - Automatizace VRN'!F34</f>
        <v>0</v>
      </c>
      <c r="BC58" s="140">
        <f>'03 - Automatizace VRN'!F35</f>
        <v>0</v>
      </c>
      <c r="BD58" s="142">
        <f>'03 - Automatizace VRN'!F36</f>
        <v>0</v>
      </c>
      <c r="BT58" s="143" t="s">
        <v>80</v>
      </c>
      <c r="BV58" s="143" t="s">
        <v>73</v>
      </c>
      <c r="BW58" s="143" t="s">
        <v>97</v>
      </c>
      <c r="BX58" s="143" t="s">
        <v>91</v>
      </c>
      <c r="CL58" s="143" t="s">
        <v>21</v>
      </c>
    </row>
    <row r="59" s="5" customFormat="1" ht="16.5" customHeight="1">
      <c r="B59" s="119"/>
      <c r="C59" s="120"/>
      <c r="D59" s="121" t="s">
        <v>98</v>
      </c>
      <c r="E59" s="121"/>
      <c r="F59" s="121"/>
      <c r="G59" s="121"/>
      <c r="H59" s="121"/>
      <c r="I59" s="122"/>
      <c r="J59" s="121" t="s">
        <v>99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ROUND(SUM(AG60:AG61),2)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77</v>
      </c>
      <c r="AR59" s="126"/>
      <c r="AS59" s="127">
        <f>ROUND(SUM(AS60:AS61),2)</f>
        <v>0</v>
      </c>
      <c r="AT59" s="128">
        <f>ROUND(SUM(AV59:AW59),2)</f>
        <v>0</v>
      </c>
      <c r="AU59" s="129">
        <f>ROUND(SUM(AU60:AU61),5)</f>
        <v>0</v>
      </c>
      <c r="AV59" s="128">
        <f>ROUND(AZ59*L26,2)</f>
        <v>0</v>
      </c>
      <c r="AW59" s="128">
        <f>ROUND(BA59*L27,2)</f>
        <v>0</v>
      </c>
      <c r="AX59" s="128">
        <f>ROUND(BB59*L26,2)</f>
        <v>0</v>
      </c>
      <c r="AY59" s="128">
        <f>ROUND(BC59*L27,2)</f>
        <v>0</v>
      </c>
      <c r="AZ59" s="128">
        <f>ROUND(SUM(AZ60:AZ61),2)</f>
        <v>0</v>
      </c>
      <c r="BA59" s="128">
        <f>ROUND(SUM(BA60:BA61),2)</f>
        <v>0</v>
      </c>
      <c r="BB59" s="128">
        <f>ROUND(SUM(BB60:BB61),2)</f>
        <v>0</v>
      </c>
      <c r="BC59" s="128">
        <f>ROUND(SUM(BC60:BC61),2)</f>
        <v>0</v>
      </c>
      <c r="BD59" s="130">
        <f>ROUND(SUM(BD60:BD61),2)</f>
        <v>0</v>
      </c>
      <c r="BS59" s="131" t="s">
        <v>70</v>
      </c>
      <c r="BT59" s="131" t="s">
        <v>78</v>
      </c>
      <c r="BU59" s="131" t="s">
        <v>72</v>
      </c>
      <c r="BV59" s="131" t="s">
        <v>73</v>
      </c>
      <c r="BW59" s="131" t="s">
        <v>100</v>
      </c>
      <c r="BX59" s="131" t="s">
        <v>7</v>
      </c>
      <c r="CL59" s="131" t="s">
        <v>21</v>
      </c>
      <c r="CM59" s="131" t="s">
        <v>80</v>
      </c>
    </row>
    <row r="60" s="6" customFormat="1" ht="16.5" customHeight="1">
      <c r="A60" s="132" t="s">
        <v>81</v>
      </c>
      <c r="B60" s="133"/>
      <c r="C60" s="134"/>
      <c r="D60" s="134"/>
      <c r="E60" s="135" t="s">
        <v>82</v>
      </c>
      <c r="F60" s="135"/>
      <c r="G60" s="135"/>
      <c r="H60" s="135"/>
      <c r="I60" s="135"/>
      <c r="J60" s="134"/>
      <c r="K60" s="135" t="s">
        <v>101</v>
      </c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6">
        <f>'01 - Elektroinstalace'!J29</f>
        <v>0</v>
      </c>
      <c r="AH60" s="134"/>
      <c r="AI60" s="134"/>
      <c r="AJ60" s="134"/>
      <c r="AK60" s="134"/>
      <c r="AL60" s="134"/>
      <c r="AM60" s="134"/>
      <c r="AN60" s="136">
        <f>SUM(AG60,AT60)</f>
        <v>0</v>
      </c>
      <c r="AO60" s="134"/>
      <c r="AP60" s="134"/>
      <c r="AQ60" s="137" t="s">
        <v>84</v>
      </c>
      <c r="AR60" s="138"/>
      <c r="AS60" s="139">
        <v>0</v>
      </c>
      <c r="AT60" s="140">
        <f>ROUND(SUM(AV60:AW60),2)</f>
        <v>0</v>
      </c>
      <c r="AU60" s="141">
        <f>'01 - Elektroinstalace'!P83</f>
        <v>0</v>
      </c>
      <c r="AV60" s="140">
        <f>'01 - Elektroinstalace'!J32</f>
        <v>0</v>
      </c>
      <c r="AW60" s="140">
        <f>'01 - Elektroinstalace'!J33</f>
        <v>0</v>
      </c>
      <c r="AX60" s="140">
        <f>'01 - Elektroinstalace'!J34</f>
        <v>0</v>
      </c>
      <c r="AY60" s="140">
        <f>'01 - Elektroinstalace'!J35</f>
        <v>0</v>
      </c>
      <c r="AZ60" s="140">
        <f>'01 - Elektroinstalace'!F32</f>
        <v>0</v>
      </c>
      <c r="BA60" s="140">
        <f>'01 - Elektroinstalace'!F33</f>
        <v>0</v>
      </c>
      <c r="BB60" s="140">
        <f>'01 - Elektroinstalace'!F34</f>
        <v>0</v>
      </c>
      <c r="BC60" s="140">
        <f>'01 - Elektroinstalace'!F35</f>
        <v>0</v>
      </c>
      <c r="BD60" s="142">
        <f>'01 - Elektroinstalace'!F36</f>
        <v>0</v>
      </c>
      <c r="BT60" s="143" t="s">
        <v>80</v>
      </c>
      <c r="BV60" s="143" t="s">
        <v>73</v>
      </c>
      <c r="BW60" s="143" t="s">
        <v>102</v>
      </c>
      <c r="BX60" s="143" t="s">
        <v>100</v>
      </c>
      <c r="CL60" s="143" t="s">
        <v>21</v>
      </c>
    </row>
    <row r="61" s="6" customFormat="1" ht="16.5" customHeight="1">
      <c r="A61" s="132" t="s">
        <v>81</v>
      </c>
      <c r="B61" s="133"/>
      <c r="C61" s="134"/>
      <c r="D61" s="134"/>
      <c r="E61" s="135" t="s">
        <v>86</v>
      </c>
      <c r="F61" s="135"/>
      <c r="G61" s="135"/>
      <c r="H61" s="135"/>
      <c r="I61" s="135"/>
      <c r="J61" s="134"/>
      <c r="K61" s="135" t="s">
        <v>103</v>
      </c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6">
        <f>'02 - Zemní práce'!J29</f>
        <v>0</v>
      </c>
      <c r="AH61" s="134"/>
      <c r="AI61" s="134"/>
      <c r="AJ61" s="134"/>
      <c r="AK61" s="134"/>
      <c r="AL61" s="134"/>
      <c r="AM61" s="134"/>
      <c r="AN61" s="136">
        <f>SUM(AG61,AT61)</f>
        <v>0</v>
      </c>
      <c r="AO61" s="134"/>
      <c r="AP61" s="134"/>
      <c r="AQ61" s="137" t="s">
        <v>84</v>
      </c>
      <c r="AR61" s="138"/>
      <c r="AS61" s="139">
        <v>0</v>
      </c>
      <c r="AT61" s="140">
        <f>ROUND(SUM(AV61:AW61),2)</f>
        <v>0</v>
      </c>
      <c r="AU61" s="141">
        <f>'02 - Zemní práce'!P84</f>
        <v>0</v>
      </c>
      <c r="AV61" s="140">
        <f>'02 - Zemní práce'!J32</f>
        <v>0</v>
      </c>
      <c r="AW61" s="140">
        <f>'02 - Zemní práce'!J33</f>
        <v>0</v>
      </c>
      <c r="AX61" s="140">
        <f>'02 - Zemní práce'!J34</f>
        <v>0</v>
      </c>
      <c r="AY61" s="140">
        <f>'02 - Zemní práce'!J35</f>
        <v>0</v>
      </c>
      <c r="AZ61" s="140">
        <f>'02 - Zemní práce'!F32</f>
        <v>0</v>
      </c>
      <c r="BA61" s="140">
        <f>'02 - Zemní práce'!F33</f>
        <v>0</v>
      </c>
      <c r="BB61" s="140">
        <f>'02 - Zemní práce'!F34</f>
        <v>0</v>
      </c>
      <c r="BC61" s="140">
        <f>'02 - Zemní práce'!F35</f>
        <v>0</v>
      </c>
      <c r="BD61" s="142">
        <f>'02 - Zemní práce'!F36</f>
        <v>0</v>
      </c>
      <c r="BT61" s="143" t="s">
        <v>80</v>
      </c>
      <c r="BV61" s="143" t="s">
        <v>73</v>
      </c>
      <c r="BW61" s="143" t="s">
        <v>104</v>
      </c>
      <c r="BX61" s="143" t="s">
        <v>100</v>
      </c>
      <c r="CL61" s="143" t="s">
        <v>21</v>
      </c>
    </row>
    <row r="62" s="5" customFormat="1" ht="16.5" customHeight="1">
      <c r="B62" s="119"/>
      <c r="C62" s="120"/>
      <c r="D62" s="121" t="s">
        <v>105</v>
      </c>
      <c r="E62" s="121"/>
      <c r="F62" s="121"/>
      <c r="G62" s="121"/>
      <c r="H62" s="121"/>
      <c r="I62" s="122"/>
      <c r="J62" s="121" t="s">
        <v>106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ROUND(SUM(AG63:AG64),2)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77</v>
      </c>
      <c r="AR62" s="126"/>
      <c r="AS62" s="127">
        <f>ROUND(SUM(AS63:AS64),2)</f>
        <v>0</v>
      </c>
      <c r="AT62" s="128">
        <f>ROUND(SUM(AV62:AW62),2)</f>
        <v>0</v>
      </c>
      <c r="AU62" s="129">
        <f>ROUND(SUM(AU63:AU64),5)</f>
        <v>0</v>
      </c>
      <c r="AV62" s="128">
        <f>ROUND(AZ62*L26,2)</f>
        <v>0</v>
      </c>
      <c r="AW62" s="128">
        <f>ROUND(BA62*L27,2)</f>
        <v>0</v>
      </c>
      <c r="AX62" s="128">
        <f>ROUND(BB62*L26,2)</f>
        <v>0</v>
      </c>
      <c r="AY62" s="128">
        <f>ROUND(BC62*L27,2)</f>
        <v>0</v>
      </c>
      <c r="AZ62" s="128">
        <f>ROUND(SUM(AZ63:AZ64),2)</f>
        <v>0</v>
      </c>
      <c r="BA62" s="128">
        <f>ROUND(SUM(BA63:BA64),2)</f>
        <v>0</v>
      </c>
      <c r="BB62" s="128">
        <f>ROUND(SUM(BB63:BB64),2)</f>
        <v>0</v>
      </c>
      <c r="BC62" s="128">
        <f>ROUND(SUM(BC63:BC64),2)</f>
        <v>0</v>
      </c>
      <c r="BD62" s="130">
        <f>ROUND(SUM(BD63:BD64),2)</f>
        <v>0</v>
      </c>
      <c r="BS62" s="131" t="s">
        <v>70</v>
      </c>
      <c r="BT62" s="131" t="s">
        <v>78</v>
      </c>
      <c r="BU62" s="131" t="s">
        <v>72</v>
      </c>
      <c r="BV62" s="131" t="s">
        <v>73</v>
      </c>
      <c r="BW62" s="131" t="s">
        <v>107</v>
      </c>
      <c r="BX62" s="131" t="s">
        <v>7</v>
      </c>
      <c r="CL62" s="131" t="s">
        <v>21</v>
      </c>
      <c r="CM62" s="131" t="s">
        <v>80</v>
      </c>
    </row>
    <row r="63" s="6" customFormat="1" ht="28.5" customHeight="1">
      <c r="A63" s="132" t="s">
        <v>81</v>
      </c>
      <c r="B63" s="133"/>
      <c r="C63" s="134"/>
      <c r="D63" s="134"/>
      <c r="E63" s="135" t="s">
        <v>82</v>
      </c>
      <c r="F63" s="135"/>
      <c r="G63" s="135"/>
      <c r="H63" s="135"/>
      <c r="I63" s="135"/>
      <c r="J63" s="134"/>
      <c r="K63" s="135" t="s">
        <v>83</v>
      </c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6">
        <f>'01 - Technologická část S..._02'!J29</f>
        <v>0</v>
      </c>
      <c r="AH63" s="134"/>
      <c r="AI63" s="134"/>
      <c r="AJ63" s="134"/>
      <c r="AK63" s="134"/>
      <c r="AL63" s="134"/>
      <c r="AM63" s="134"/>
      <c r="AN63" s="136">
        <f>SUM(AG63,AT63)</f>
        <v>0</v>
      </c>
      <c r="AO63" s="134"/>
      <c r="AP63" s="134"/>
      <c r="AQ63" s="137" t="s">
        <v>84</v>
      </c>
      <c r="AR63" s="138"/>
      <c r="AS63" s="139">
        <v>0</v>
      </c>
      <c r="AT63" s="140">
        <f>ROUND(SUM(AV63:AW63),2)</f>
        <v>0</v>
      </c>
      <c r="AU63" s="141">
        <f>'01 - Technologická část S..._02'!P83</f>
        <v>0</v>
      </c>
      <c r="AV63" s="140">
        <f>'01 - Technologická část S..._02'!J32</f>
        <v>0</v>
      </c>
      <c r="AW63" s="140">
        <f>'01 - Technologická část S..._02'!J33</f>
        <v>0</v>
      </c>
      <c r="AX63" s="140">
        <f>'01 - Technologická část S..._02'!J34</f>
        <v>0</v>
      </c>
      <c r="AY63" s="140">
        <f>'01 - Technologická část S..._02'!J35</f>
        <v>0</v>
      </c>
      <c r="AZ63" s="140">
        <f>'01 - Technologická část S..._02'!F32</f>
        <v>0</v>
      </c>
      <c r="BA63" s="140">
        <f>'01 - Technologická část S..._02'!F33</f>
        <v>0</v>
      </c>
      <c r="BB63" s="140">
        <f>'01 - Technologická část S..._02'!F34</f>
        <v>0</v>
      </c>
      <c r="BC63" s="140">
        <f>'01 - Technologická část S..._02'!F35</f>
        <v>0</v>
      </c>
      <c r="BD63" s="142">
        <f>'01 - Technologická část S..._02'!F36</f>
        <v>0</v>
      </c>
      <c r="BT63" s="143" t="s">
        <v>80</v>
      </c>
      <c r="BV63" s="143" t="s">
        <v>73</v>
      </c>
      <c r="BW63" s="143" t="s">
        <v>108</v>
      </c>
      <c r="BX63" s="143" t="s">
        <v>107</v>
      </c>
      <c r="CL63" s="143" t="s">
        <v>21</v>
      </c>
    </row>
    <row r="64" s="6" customFormat="1" ht="16.5" customHeight="1">
      <c r="A64" s="132" t="s">
        <v>81</v>
      </c>
      <c r="B64" s="133"/>
      <c r="C64" s="134"/>
      <c r="D64" s="134"/>
      <c r="E64" s="135" t="s">
        <v>86</v>
      </c>
      <c r="F64" s="135"/>
      <c r="G64" s="135"/>
      <c r="H64" s="135"/>
      <c r="I64" s="135"/>
      <c r="J64" s="134"/>
      <c r="K64" s="135" t="s">
        <v>109</v>
      </c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6">
        <f>'02 - NEOCEŇOVAT - DODÁVKA...'!J29</f>
        <v>0</v>
      </c>
      <c r="AH64" s="134"/>
      <c r="AI64" s="134"/>
      <c r="AJ64" s="134"/>
      <c r="AK64" s="134"/>
      <c r="AL64" s="134"/>
      <c r="AM64" s="134"/>
      <c r="AN64" s="136">
        <f>SUM(AG64,AT64)</f>
        <v>0</v>
      </c>
      <c r="AO64" s="134"/>
      <c r="AP64" s="134"/>
      <c r="AQ64" s="137" t="s">
        <v>84</v>
      </c>
      <c r="AR64" s="138"/>
      <c r="AS64" s="139">
        <v>0</v>
      </c>
      <c r="AT64" s="140">
        <f>ROUND(SUM(AV64:AW64),2)</f>
        <v>0</v>
      </c>
      <c r="AU64" s="141">
        <f>'02 - NEOCEŇOVAT - DODÁVKA...'!P82</f>
        <v>0</v>
      </c>
      <c r="AV64" s="140">
        <f>'02 - NEOCEŇOVAT - DODÁVKA...'!J32</f>
        <v>0</v>
      </c>
      <c r="AW64" s="140">
        <f>'02 - NEOCEŇOVAT - DODÁVKA...'!J33</f>
        <v>0</v>
      </c>
      <c r="AX64" s="140">
        <f>'02 - NEOCEŇOVAT - DODÁVKA...'!J34</f>
        <v>0</v>
      </c>
      <c r="AY64" s="140">
        <f>'02 - NEOCEŇOVAT - DODÁVKA...'!J35</f>
        <v>0</v>
      </c>
      <c r="AZ64" s="140">
        <f>'02 - NEOCEŇOVAT - DODÁVKA...'!F32</f>
        <v>0</v>
      </c>
      <c r="BA64" s="140">
        <f>'02 - NEOCEŇOVAT - DODÁVKA...'!F33</f>
        <v>0</v>
      </c>
      <c r="BB64" s="140">
        <f>'02 - NEOCEŇOVAT - DODÁVKA...'!F34</f>
        <v>0</v>
      </c>
      <c r="BC64" s="140">
        <f>'02 - NEOCEŇOVAT - DODÁVKA...'!F35</f>
        <v>0</v>
      </c>
      <c r="BD64" s="142">
        <f>'02 - NEOCEŇOVAT - DODÁVKA...'!F36</f>
        <v>0</v>
      </c>
      <c r="BT64" s="143" t="s">
        <v>80</v>
      </c>
      <c r="BV64" s="143" t="s">
        <v>73</v>
      </c>
      <c r="BW64" s="143" t="s">
        <v>110</v>
      </c>
      <c r="BX64" s="143" t="s">
        <v>107</v>
      </c>
      <c r="CL64" s="143" t="s">
        <v>21</v>
      </c>
    </row>
    <row r="65" s="5" customFormat="1" ht="16.5" customHeight="1">
      <c r="B65" s="119"/>
      <c r="C65" s="120"/>
      <c r="D65" s="121" t="s">
        <v>111</v>
      </c>
      <c r="E65" s="121"/>
      <c r="F65" s="121"/>
      <c r="G65" s="121"/>
      <c r="H65" s="121"/>
      <c r="I65" s="122"/>
      <c r="J65" s="121" t="s">
        <v>112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3">
        <f>ROUND(AG66,2)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77</v>
      </c>
      <c r="AR65" s="126"/>
      <c r="AS65" s="127">
        <f>ROUND(AS66,2)</f>
        <v>0</v>
      </c>
      <c r="AT65" s="128">
        <f>ROUND(SUM(AV65:AW65),2)</f>
        <v>0</v>
      </c>
      <c r="AU65" s="129">
        <f>ROUND(AU66,5)</f>
        <v>0</v>
      </c>
      <c r="AV65" s="128">
        <f>ROUND(AZ65*L26,2)</f>
        <v>0</v>
      </c>
      <c r="AW65" s="128">
        <f>ROUND(BA65*L27,2)</f>
        <v>0</v>
      </c>
      <c r="AX65" s="128">
        <f>ROUND(BB65*L26,2)</f>
        <v>0</v>
      </c>
      <c r="AY65" s="128">
        <f>ROUND(BC65*L27,2)</f>
        <v>0</v>
      </c>
      <c r="AZ65" s="128">
        <f>ROUND(AZ66,2)</f>
        <v>0</v>
      </c>
      <c r="BA65" s="128">
        <f>ROUND(BA66,2)</f>
        <v>0</v>
      </c>
      <c r="BB65" s="128">
        <f>ROUND(BB66,2)</f>
        <v>0</v>
      </c>
      <c r="BC65" s="128">
        <f>ROUND(BC66,2)</f>
        <v>0</v>
      </c>
      <c r="BD65" s="130">
        <f>ROUND(BD66,2)</f>
        <v>0</v>
      </c>
      <c r="BS65" s="131" t="s">
        <v>70</v>
      </c>
      <c r="BT65" s="131" t="s">
        <v>78</v>
      </c>
      <c r="BU65" s="131" t="s">
        <v>72</v>
      </c>
      <c r="BV65" s="131" t="s">
        <v>73</v>
      </c>
      <c r="BW65" s="131" t="s">
        <v>113</v>
      </c>
      <c r="BX65" s="131" t="s">
        <v>7</v>
      </c>
      <c r="CL65" s="131" t="s">
        <v>21</v>
      </c>
      <c r="CM65" s="131" t="s">
        <v>80</v>
      </c>
    </row>
    <row r="66" s="6" customFormat="1" ht="28.5" customHeight="1">
      <c r="A66" s="132" t="s">
        <v>81</v>
      </c>
      <c r="B66" s="133"/>
      <c r="C66" s="134"/>
      <c r="D66" s="134"/>
      <c r="E66" s="135" t="s">
        <v>82</v>
      </c>
      <c r="F66" s="135"/>
      <c r="G66" s="135"/>
      <c r="H66" s="135"/>
      <c r="I66" s="135"/>
      <c r="J66" s="134"/>
      <c r="K66" s="135" t="s">
        <v>83</v>
      </c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6">
        <f>'01 - Technologická část S..._03'!J29</f>
        <v>0</v>
      </c>
      <c r="AH66" s="134"/>
      <c r="AI66" s="134"/>
      <c r="AJ66" s="134"/>
      <c r="AK66" s="134"/>
      <c r="AL66" s="134"/>
      <c r="AM66" s="134"/>
      <c r="AN66" s="136">
        <f>SUM(AG66,AT66)</f>
        <v>0</v>
      </c>
      <c r="AO66" s="134"/>
      <c r="AP66" s="134"/>
      <c r="AQ66" s="137" t="s">
        <v>84</v>
      </c>
      <c r="AR66" s="138"/>
      <c r="AS66" s="139">
        <v>0</v>
      </c>
      <c r="AT66" s="140">
        <f>ROUND(SUM(AV66:AW66),2)</f>
        <v>0</v>
      </c>
      <c r="AU66" s="141">
        <f>'01 - Technologická část S..._03'!P83</f>
        <v>0</v>
      </c>
      <c r="AV66" s="140">
        <f>'01 - Technologická část S..._03'!J32</f>
        <v>0</v>
      </c>
      <c r="AW66" s="140">
        <f>'01 - Technologická část S..._03'!J33</f>
        <v>0</v>
      </c>
      <c r="AX66" s="140">
        <f>'01 - Technologická část S..._03'!J34</f>
        <v>0</v>
      </c>
      <c r="AY66" s="140">
        <f>'01 - Technologická část S..._03'!J35</f>
        <v>0</v>
      </c>
      <c r="AZ66" s="140">
        <f>'01 - Technologická část S..._03'!F32</f>
        <v>0</v>
      </c>
      <c r="BA66" s="140">
        <f>'01 - Technologická část S..._03'!F33</f>
        <v>0</v>
      </c>
      <c r="BB66" s="140">
        <f>'01 - Technologická část S..._03'!F34</f>
        <v>0</v>
      </c>
      <c r="BC66" s="140">
        <f>'01 - Technologická část S..._03'!F35</f>
        <v>0</v>
      </c>
      <c r="BD66" s="142">
        <f>'01 - Technologická část S..._03'!F36</f>
        <v>0</v>
      </c>
      <c r="BT66" s="143" t="s">
        <v>80</v>
      </c>
      <c r="BV66" s="143" t="s">
        <v>73</v>
      </c>
      <c r="BW66" s="143" t="s">
        <v>114</v>
      </c>
      <c r="BX66" s="143" t="s">
        <v>113</v>
      </c>
      <c r="CL66" s="143" t="s">
        <v>21</v>
      </c>
    </row>
    <row r="67" s="5" customFormat="1" ht="31.5" customHeight="1">
      <c r="B67" s="119"/>
      <c r="C67" s="120"/>
      <c r="D67" s="121" t="s">
        <v>115</v>
      </c>
      <c r="E67" s="121"/>
      <c r="F67" s="121"/>
      <c r="G67" s="121"/>
      <c r="H67" s="121"/>
      <c r="I67" s="122"/>
      <c r="J67" s="121" t="s">
        <v>116</v>
      </c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3">
        <f>ROUND(SUM(AG68:AG69),2)</f>
        <v>0</v>
      </c>
      <c r="AH67" s="122"/>
      <c r="AI67" s="122"/>
      <c r="AJ67" s="122"/>
      <c r="AK67" s="122"/>
      <c r="AL67" s="122"/>
      <c r="AM67" s="122"/>
      <c r="AN67" s="124">
        <f>SUM(AG67,AT67)</f>
        <v>0</v>
      </c>
      <c r="AO67" s="122"/>
      <c r="AP67" s="122"/>
      <c r="AQ67" s="125" t="s">
        <v>77</v>
      </c>
      <c r="AR67" s="126"/>
      <c r="AS67" s="127">
        <f>ROUND(SUM(AS68:AS69),2)</f>
        <v>0</v>
      </c>
      <c r="AT67" s="128">
        <f>ROUND(SUM(AV67:AW67),2)</f>
        <v>0</v>
      </c>
      <c r="AU67" s="129">
        <f>ROUND(SUM(AU68:AU69),5)</f>
        <v>0</v>
      </c>
      <c r="AV67" s="128">
        <f>ROUND(AZ67*L26,2)</f>
        <v>0</v>
      </c>
      <c r="AW67" s="128">
        <f>ROUND(BA67*L27,2)</f>
        <v>0</v>
      </c>
      <c r="AX67" s="128">
        <f>ROUND(BB67*L26,2)</f>
        <v>0</v>
      </c>
      <c r="AY67" s="128">
        <f>ROUND(BC67*L27,2)</f>
        <v>0</v>
      </c>
      <c r="AZ67" s="128">
        <f>ROUND(SUM(AZ68:AZ69),2)</f>
        <v>0</v>
      </c>
      <c r="BA67" s="128">
        <f>ROUND(SUM(BA68:BA69),2)</f>
        <v>0</v>
      </c>
      <c r="BB67" s="128">
        <f>ROUND(SUM(BB68:BB69),2)</f>
        <v>0</v>
      </c>
      <c r="BC67" s="128">
        <f>ROUND(SUM(BC68:BC69),2)</f>
        <v>0</v>
      </c>
      <c r="BD67" s="130">
        <f>ROUND(SUM(BD68:BD69),2)</f>
        <v>0</v>
      </c>
      <c r="BS67" s="131" t="s">
        <v>70</v>
      </c>
      <c r="BT67" s="131" t="s">
        <v>78</v>
      </c>
      <c r="BU67" s="131" t="s">
        <v>72</v>
      </c>
      <c r="BV67" s="131" t="s">
        <v>73</v>
      </c>
      <c r="BW67" s="131" t="s">
        <v>117</v>
      </c>
      <c r="BX67" s="131" t="s">
        <v>7</v>
      </c>
      <c r="CL67" s="131" t="s">
        <v>21</v>
      </c>
      <c r="CM67" s="131" t="s">
        <v>80</v>
      </c>
    </row>
    <row r="68" s="6" customFormat="1" ht="28.5" customHeight="1">
      <c r="A68" s="132" t="s">
        <v>81</v>
      </c>
      <c r="B68" s="133"/>
      <c r="C68" s="134"/>
      <c r="D68" s="134"/>
      <c r="E68" s="135" t="s">
        <v>115</v>
      </c>
      <c r="F68" s="135"/>
      <c r="G68" s="135"/>
      <c r="H68" s="135"/>
      <c r="I68" s="135"/>
      <c r="J68" s="134"/>
      <c r="K68" s="135" t="s">
        <v>118</v>
      </c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6">
        <f>'SO 01-01 - Kolejové brzdy...'!J29</f>
        <v>0</v>
      </c>
      <c r="AH68" s="134"/>
      <c r="AI68" s="134"/>
      <c r="AJ68" s="134"/>
      <c r="AK68" s="134"/>
      <c r="AL68" s="134"/>
      <c r="AM68" s="134"/>
      <c r="AN68" s="136">
        <f>SUM(AG68,AT68)</f>
        <v>0</v>
      </c>
      <c r="AO68" s="134"/>
      <c r="AP68" s="134"/>
      <c r="AQ68" s="137" t="s">
        <v>84</v>
      </c>
      <c r="AR68" s="138"/>
      <c r="AS68" s="139">
        <v>0</v>
      </c>
      <c r="AT68" s="140">
        <f>ROUND(SUM(AV68:AW68),2)</f>
        <v>0</v>
      </c>
      <c r="AU68" s="141">
        <f>'SO 01-01 - Kolejové brzdy...'!P85</f>
        <v>0</v>
      </c>
      <c r="AV68" s="140">
        <f>'SO 01-01 - Kolejové brzdy...'!J32</f>
        <v>0</v>
      </c>
      <c r="AW68" s="140">
        <f>'SO 01-01 - Kolejové brzdy...'!J33</f>
        <v>0</v>
      </c>
      <c r="AX68" s="140">
        <f>'SO 01-01 - Kolejové brzdy...'!J34</f>
        <v>0</v>
      </c>
      <c r="AY68" s="140">
        <f>'SO 01-01 - Kolejové brzdy...'!J35</f>
        <v>0</v>
      </c>
      <c r="AZ68" s="140">
        <f>'SO 01-01 - Kolejové brzdy...'!F32</f>
        <v>0</v>
      </c>
      <c r="BA68" s="140">
        <f>'SO 01-01 - Kolejové brzdy...'!F33</f>
        <v>0</v>
      </c>
      <c r="BB68" s="140">
        <f>'SO 01-01 - Kolejové brzdy...'!F34</f>
        <v>0</v>
      </c>
      <c r="BC68" s="140">
        <f>'SO 01-01 - Kolejové brzdy...'!F35</f>
        <v>0</v>
      </c>
      <c r="BD68" s="142">
        <f>'SO 01-01 - Kolejové brzdy...'!F36</f>
        <v>0</v>
      </c>
      <c r="BT68" s="143" t="s">
        <v>80</v>
      </c>
      <c r="BV68" s="143" t="s">
        <v>73</v>
      </c>
      <c r="BW68" s="143" t="s">
        <v>119</v>
      </c>
      <c r="BX68" s="143" t="s">
        <v>117</v>
      </c>
      <c r="CL68" s="143" t="s">
        <v>21</v>
      </c>
    </row>
    <row r="69" s="6" customFormat="1" ht="16.5" customHeight="1">
      <c r="A69" s="132" t="s">
        <v>81</v>
      </c>
      <c r="B69" s="133"/>
      <c r="C69" s="134"/>
      <c r="D69" s="134"/>
      <c r="E69" s="135" t="s">
        <v>120</v>
      </c>
      <c r="F69" s="135"/>
      <c r="G69" s="135"/>
      <c r="H69" s="135"/>
      <c r="I69" s="135"/>
      <c r="J69" s="134"/>
      <c r="K69" s="135" t="s">
        <v>121</v>
      </c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6">
        <f>'Č21 - VRN'!J29</f>
        <v>0</v>
      </c>
      <c r="AH69" s="134"/>
      <c r="AI69" s="134"/>
      <c r="AJ69" s="134"/>
      <c r="AK69" s="134"/>
      <c r="AL69" s="134"/>
      <c r="AM69" s="134"/>
      <c r="AN69" s="136">
        <f>SUM(AG69,AT69)</f>
        <v>0</v>
      </c>
      <c r="AO69" s="134"/>
      <c r="AP69" s="134"/>
      <c r="AQ69" s="137" t="s">
        <v>84</v>
      </c>
      <c r="AR69" s="138"/>
      <c r="AS69" s="139">
        <v>0</v>
      </c>
      <c r="AT69" s="140">
        <f>ROUND(SUM(AV69:AW69),2)</f>
        <v>0</v>
      </c>
      <c r="AU69" s="141">
        <f>'Č21 - VRN'!P85</f>
        <v>0</v>
      </c>
      <c r="AV69" s="140">
        <f>'Č21 - VRN'!J32</f>
        <v>0</v>
      </c>
      <c r="AW69" s="140">
        <f>'Č21 - VRN'!J33</f>
        <v>0</v>
      </c>
      <c r="AX69" s="140">
        <f>'Č21 - VRN'!J34</f>
        <v>0</v>
      </c>
      <c r="AY69" s="140">
        <f>'Č21 - VRN'!J35</f>
        <v>0</v>
      </c>
      <c r="AZ69" s="140">
        <f>'Č21 - VRN'!F32</f>
        <v>0</v>
      </c>
      <c r="BA69" s="140">
        <f>'Č21 - VRN'!F33</f>
        <v>0</v>
      </c>
      <c r="BB69" s="140">
        <f>'Č21 - VRN'!F34</f>
        <v>0</v>
      </c>
      <c r="BC69" s="140">
        <f>'Č21 - VRN'!F35</f>
        <v>0</v>
      </c>
      <c r="BD69" s="142">
        <f>'Č21 - VRN'!F36</f>
        <v>0</v>
      </c>
      <c r="BT69" s="143" t="s">
        <v>80</v>
      </c>
      <c r="BV69" s="143" t="s">
        <v>73</v>
      </c>
      <c r="BW69" s="143" t="s">
        <v>122</v>
      </c>
      <c r="BX69" s="143" t="s">
        <v>117</v>
      </c>
      <c r="CL69" s="143" t="s">
        <v>21</v>
      </c>
    </row>
    <row r="70" s="5" customFormat="1" ht="31.5" customHeight="1">
      <c r="B70" s="119"/>
      <c r="C70" s="120"/>
      <c r="D70" s="121" t="s">
        <v>123</v>
      </c>
      <c r="E70" s="121"/>
      <c r="F70" s="121"/>
      <c r="G70" s="121"/>
      <c r="H70" s="121"/>
      <c r="I70" s="122"/>
      <c r="J70" s="121" t="s">
        <v>124</v>
      </c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3">
        <f>ROUND(AG71,2)</f>
        <v>0</v>
      </c>
      <c r="AH70" s="122"/>
      <c r="AI70" s="122"/>
      <c r="AJ70" s="122"/>
      <c r="AK70" s="122"/>
      <c r="AL70" s="122"/>
      <c r="AM70" s="122"/>
      <c r="AN70" s="124">
        <f>SUM(AG70,AT70)</f>
        <v>0</v>
      </c>
      <c r="AO70" s="122"/>
      <c r="AP70" s="122"/>
      <c r="AQ70" s="125" t="s">
        <v>77</v>
      </c>
      <c r="AR70" s="126"/>
      <c r="AS70" s="127">
        <f>ROUND(AS71,2)</f>
        <v>0</v>
      </c>
      <c r="AT70" s="128">
        <f>ROUND(SUM(AV70:AW70),2)</f>
        <v>0</v>
      </c>
      <c r="AU70" s="129">
        <f>ROUND(AU71,5)</f>
        <v>0</v>
      </c>
      <c r="AV70" s="128">
        <f>ROUND(AZ70*L26,2)</f>
        <v>0</v>
      </c>
      <c r="AW70" s="128">
        <f>ROUND(BA70*L27,2)</f>
        <v>0</v>
      </c>
      <c r="AX70" s="128">
        <f>ROUND(BB70*L26,2)</f>
        <v>0</v>
      </c>
      <c r="AY70" s="128">
        <f>ROUND(BC70*L27,2)</f>
        <v>0</v>
      </c>
      <c r="AZ70" s="128">
        <f>ROUND(AZ71,2)</f>
        <v>0</v>
      </c>
      <c r="BA70" s="128">
        <f>ROUND(BA71,2)</f>
        <v>0</v>
      </c>
      <c r="BB70" s="128">
        <f>ROUND(BB71,2)</f>
        <v>0</v>
      </c>
      <c r="BC70" s="128">
        <f>ROUND(BC71,2)</f>
        <v>0</v>
      </c>
      <c r="BD70" s="130">
        <f>ROUND(BD71,2)</f>
        <v>0</v>
      </c>
      <c r="BS70" s="131" t="s">
        <v>70</v>
      </c>
      <c r="BT70" s="131" t="s">
        <v>78</v>
      </c>
      <c r="BU70" s="131" t="s">
        <v>72</v>
      </c>
      <c r="BV70" s="131" t="s">
        <v>73</v>
      </c>
      <c r="BW70" s="131" t="s">
        <v>125</v>
      </c>
      <c r="BX70" s="131" t="s">
        <v>7</v>
      </c>
      <c r="CL70" s="131" t="s">
        <v>21</v>
      </c>
      <c r="CM70" s="131" t="s">
        <v>80</v>
      </c>
    </row>
    <row r="71" s="6" customFormat="1" ht="28.5" customHeight="1">
      <c r="A71" s="132" t="s">
        <v>81</v>
      </c>
      <c r="B71" s="133"/>
      <c r="C71" s="134"/>
      <c r="D71" s="134"/>
      <c r="E71" s="135" t="s">
        <v>123</v>
      </c>
      <c r="F71" s="135"/>
      <c r="G71" s="135"/>
      <c r="H71" s="135"/>
      <c r="I71" s="135"/>
      <c r="J71" s="134"/>
      <c r="K71" s="135" t="s">
        <v>126</v>
      </c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6">
        <f>'SO 01-02 - Výhybka č.242 ...'!J29</f>
        <v>0</v>
      </c>
      <c r="AH71" s="134"/>
      <c r="AI71" s="134"/>
      <c r="AJ71" s="134"/>
      <c r="AK71" s="134"/>
      <c r="AL71" s="134"/>
      <c r="AM71" s="134"/>
      <c r="AN71" s="136">
        <f>SUM(AG71,AT71)</f>
        <v>0</v>
      </c>
      <c r="AO71" s="134"/>
      <c r="AP71" s="134"/>
      <c r="AQ71" s="137" t="s">
        <v>84</v>
      </c>
      <c r="AR71" s="138"/>
      <c r="AS71" s="139">
        <v>0</v>
      </c>
      <c r="AT71" s="140">
        <f>ROUND(SUM(AV71:AW71),2)</f>
        <v>0</v>
      </c>
      <c r="AU71" s="141">
        <f>'SO 01-02 - Výhybka č.242 ...'!P85</f>
        <v>0</v>
      </c>
      <c r="AV71" s="140">
        <f>'SO 01-02 - Výhybka č.242 ...'!J32</f>
        <v>0</v>
      </c>
      <c r="AW71" s="140">
        <f>'SO 01-02 - Výhybka č.242 ...'!J33</f>
        <v>0</v>
      </c>
      <c r="AX71" s="140">
        <f>'SO 01-02 - Výhybka č.242 ...'!J34</f>
        <v>0</v>
      </c>
      <c r="AY71" s="140">
        <f>'SO 01-02 - Výhybka č.242 ...'!J35</f>
        <v>0</v>
      </c>
      <c r="AZ71" s="140">
        <f>'SO 01-02 - Výhybka č.242 ...'!F32</f>
        <v>0</v>
      </c>
      <c r="BA71" s="140">
        <f>'SO 01-02 - Výhybka č.242 ...'!F33</f>
        <v>0</v>
      </c>
      <c r="BB71" s="140">
        <f>'SO 01-02 - Výhybka č.242 ...'!F34</f>
        <v>0</v>
      </c>
      <c r="BC71" s="140">
        <f>'SO 01-02 - Výhybka č.242 ...'!F35</f>
        <v>0</v>
      </c>
      <c r="BD71" s="142">
        <f>'SO 01-02 - Výhybka č.242 ...'!F36</f>
        <v>0</v>
      </c>
      <c r="BT71" s="143" t="s">
        <v>80</v>
      </c>
      <c r="BV71" s="143" t="s">
        <v>73</v>
      </c>
      <c r="BW71" s="143" t="s">
        <v>127</v>
      </c>
      <c r="BX71" s="143" t="s">
        <v>125</v>
      </c>
      <c r="CL71" s="143" t="s">
        <v>21</v>
      </c>
    </row>
    <row r="72" s="5" customFormat="1" ht="31.5" customHeight="1">
      <c r="B72" s="119"/>
      <c r="C72" s="120"/>
      <c r="D72" s="121" t="s">
        <v>128</v>
      </c>
      <c r="E72" s="121"/>
      <c r="F72" s="121"/>
      <c r="G72" s="121"/>
      <c r="H72" s="121"/>
      <c r="I72" s="122"/>
      <c r="J72" s="121" t="s">
        <v>129</v>
      </c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3">
        <f>ROUND(AG73,2)</f>
        <v>0</v>
      </c>
      <c r="AH72" s="122"/>
      <c r="AI72" s="122"/>
      <c r="AJ72" s="122"/>
      <c r="AK72" s="122"/>
      <c r="AL72" s="122"/>
      <c r="AM72" s="122"/>
      <c r="AN72" s="124">
        <f>SUM(AG72,AT72)</f>
        <v>0</v>
      </c>
      <c r="AO72" s="122"/>
      <c r="AP72" s="122"/>
      <c r="AQ72" s="125" t="s">
        <v>77</v>
      </c>
      <c r="AR72" s="126"/>
      <c r="AS72" s="127">
        <f>ROUND(AS73,2)</f>
        <v>0</v>
      </c>
      <c r="AT72" s="128">
        <f>ROUND(SUM(AV72:AW72),2)</f>
        <v>0</v>
      </c>
      <c r="AU72" s="129">
        <f>ROUND(AU73,5)</f>
        <v>0</v>
      </c>
      <c r="AV72" s="128">
        <f>ROUND(AZ72*L26,2)</f>
        <v>0</v>
      </c>
      <c r="AW72" s="128">
        <f>ROUND(BA72*L27,2)</f>
        <v>0</v>
      </c>
      <c r="AX72" s="128">
        <f>ROUND(BB72*L26,2)</f>
        <v>0</v>
      </c>
      <c r="AY72" s="128">
        <f>ROUND(BC72*L27,2)</f>
        <v>0</v>
      </c>
      <c r="AZ72" s="128">
        <f>ROUND(AZ73,2)</f>
        <v>0</v>
      </c>
      <c r="BA72" s="128">
        <f>ROUND(BA73,2)</f>
        <v>0</v>
      </c>
      <c r="BB72" s="128">
        <f>ROUND(BB73,2)</f>
        <v>0</v>
      </c>
      <c r="BC72" s="128">
        <f>ROUND(BC73,2)</f>
        <v>0</v>
      </c>
      <c r="BD72" s="130">
        <f>ROUND(BD73,2)</f>
        <v>0</v>
      </c>
      <c r="BS72" s="131" t="s">
        <v>70</v>
      </c>
      <c r="BT72" s="131" t="s">
        <v>78</v>
      </c>
      <c r="BU72" s="131" t="s">
        <v>72</v>
      </c>
      <c r="BV72" s="131" t="s">
        <v>73</v>
      </c>
      <c r="BW72" s="131" t="s">
        <v>130</v>
      </c>
      <c r="BX72" s="131" t="s">
        <v>7</v>
      </c>
      <c r="CL72" s="131" t="s">
        <v>21</v>
      </c>
      <c r="CM72" s="131" t="s">
        <v>80</v>
      </c>
    </row>
    <row r="73" s="6" customFormat="1" ht="28.5" customHeight="1">
      <c r="A73" s="132" t="s">
        <v>81</v>
      </c>
      <c r="B73" s="133"/>
      <c r="C73" s="134"/>
      <c r="D73" s="134"/>
      <c r="E73" s="135" t="s">
        <v>128</v>
      </c>
      <c r="F73" s="135"/>
      <c r="G73" s="135"/>
      <c r="H73" s="135"/>
      <c r="I73" s="135"/>
      <c r="J73" s="134"/>
      <c r="K73" s="135" t="s">
        <v>131</v>
      </c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6">
        <f>'SO 01-03 - Kolejiště sváž...'!J29</f>
        <v>0</v>
      </c>
      <c r="AH73" s="134"/>
      <c r="AI73" s="134"/>
      <c r="AJ73" s="134"/>
      <c r="AK73" s="134"/>
      <c r="AL73" s="134"/>
      <c r="AM73" s="134"/>
      <c r="AN73" s="136">
        <f>SUM(AG73,AT73)</f>
        <v>0</v>
      </c>
      <c r="AO73" s="134"/>
      <c r="AP73" s="134"/>
      <c r="AQ73" s="137" t="s">
        <v>84</v>
      </c>
      <c r="AR73" s="138"/>
      <c r="AS73" s="144">
        <v>0</v>
      </c>
      <c r="AT73" s="145">
        <f>ROUND(SUM(AV73:AW73),2)</f>
        <v>0</v>
      </c>
      <c r="AU73" s="146">
        <f>'SO 01-03 - Kolejiště sváž...'!P86</f>
        <v>0</v>
      </c>
      <c r="AV73" s="145">
        <f>'SO 01-03 - Kolejiště sváž...'!J32</f>
        <v>0</v>
      </c>
      <c r="AW73" s="145">
        <f>'SO 01-03 - Kolejiště sváž...'!J33</f>
        <v>0</v>
      </c>
      <c r="AX73" s="145">
        <f>'SO 01-03 - Kolejiště sváž...'!J34</f>
        <v>0</v>
      </c>
      <c r="AY73" s="145">
        <f>'SO 01-03 - Kolejiště sváž...'!J35</f>
        <v>0</v>
      </c>
      <c r="AZ73" s="145">
        <f>'SO 01-03 - Kolejiště sváž...'!F32</f>
        <v>0</v>
      </c>
      <c r="BA73" s="145">
        <f>'SO 01-03 - Kolejiště sváž...'!F33</f>
        <v>0</v>
      </c>
      <c r="BB73" s="145">
        <f>'SO 01-03 - Kolejiště sváž...'!F34</f>
        <v>0</v>
      </c>
      <c r="BC73" s="145">
        <f>'SO 01-03 - Kolejiště sváž...'!F35</f>
        <v>0</v>
      </c>
      <c r="BD73" s="147">
        <f>'SO 01-03 - Kolejiště sváž...'!F36</f>
        <v>0</v>
      </c>
      <c r="BT73" s="143" t="s">
        <v>80</v>
      </c>
      <c r="BV73" s="143" t="s">
        <v>73</v>
      </c>
      <c r="BW73" s="143" t="s">
        <v>132</v>
      </c>
      <c r="BX73" s="143" t="s">
        <v>130</v>
      </c>
      <c r="CL73" s="143" t="s">
        <v>21</v>
      </c>
    </row>
    <row r="74" s="1" customFormat="1" ht="30" customHeight="1">
      <c r="B74" s="46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2"/>
    </row>
    <row r="75" s="1" customFormat="1" ht="6.96" customHeight="1">
      <c r="B75" s="67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72"/>
    </row>
  </sheetData>
  <sheetProtection sheet="1" formatColumns="0" formatRows="0" objects="1" scenarios="1" spinCount="100000" saltValue="qdt40fCBILbR0VgPviDIbSMVoAx79NT3nlG65bpLXujXMlEzF03u7M+HR2LgDhJtE2435KE4cItq9b0GaEWJdw==" hashValue="YMQSZCeCIV17m6Dgn0IP99Nh4nEpKsrJYh//zYBaL+HbiLIKD4JQzmVeaUK6BkBOLjmdgB/nuhfpp9Wt0iuleA==" algorithmName="SHA-512" password="CC35"/>
  <mergeCells count="12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7:AP67"/>
    <mergeCell ref="AG67:AM67"/>
    <mergeCell ref="D67:H67"/>
    <mergeCell ref="J67:AF67"/>
    <mergeCell ref="AN68:AP68"/>
    <mergeCell ref="AG68:AM68"/>
    <mergeCell ref="E68:I68"/>
    <mergeCell ref="K68:AF68"/>
    <mergeCell ref="AN69:AP69"/>
    <mergeCell ref="AG69:AM69"/>
    <mergeCell ref="E69:I69"/>
    <mergeCell ref="K69:AF69"/>
    <mergeCell ref="AN70:AP70"/>
    <mergeCell ref="AG70:AM70"/>
    <mergeCell ref="D70:H70"/>
    <mergeCell ref="J70:AF70"/>
    <mergeCell ref="AN71:AP71"/>
    <mergeCell ref="AG71:AM71"/>
    <mergeCell ref="E71:I71"/>
    <mergeCell ref="K71:AF71"/>
    <mergeCell ref="AN72:AP72"/>
    <mergeCell ref="AG72:AM72"/>
    <mergeCell ref="D72:H72"/>
    <mergeCell ref="J72:AF72"/>
    <mergeCell ref="AN73:AP73"/>
    <mergeCell ref="AG73:AM73"/>
    <mergeCell ref="E73:I73"/>
    <mergeCell ref="K73:AF7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1 - Technologická část S...'!C2" display="/"/>
    <hyperlink ref="A54" location="'02 - Kolejová brzda VRN'!C2" display="/"/>
    <hyperlink ref="A56" location="'01 - Technologická část S..._01'!C2" display="/"/>
    <hyperlink ref="A57" location="'02 - Technologická část -...'!C2" display="/"/>
    <hyperlink ref="A58" location="'03 - Automatizace VRN'!C2" display="/"/>
    <hyperlink ref="A60" location="'01 - Elektroinstalace'!C2" display="/"/>
    <hyperlink ref="A61" location="'02 - Zemní práce'!C2" display="/"/>
    <hyperlink ref="A63" location="'01 - Technologická část S..._02'!C2" display="/"/>
    <hyperlink ref="A64" location="'02 - NEOCEŇOVAT - DODÁVKA...'!C2" display="/"/>
    <hyperlink ref="A66" location="'01 - Technologická část S..._03'!C2" display="/"/>
    <hyperlink ref="A68" location="'SO 01-01 - Kolejové brzdy...'!C2" display="/"/>
    <hyperlink ref="A69" location="'Č21 - VRN'!C2" display="/"/>
    <hyperlink ref="A71" location="'SO 01-02 - Výhybka č.242 ...'!C2" display="/"/>
    <hyperlink ref="A73" location="'SO 01-03 - Kolejiště sváž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816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855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ROUND(SUM(BE82:BE83), 2)</f>
        <v>0</v>
      </c>
      <c r="G32" s="47"/>
      <c r="H32" s="47"/>
      <c r="I32" s="170">
        <v>0.20999999999999999</v>
      </c>
      <c r="J32" s="169">
        <f>ROUND(ROUND((SUM(BE82:BE83)),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ROUND(SUM(BF82:BF83), 2)</f>
        <v>0</v>
      </c>
      <c r="G33" s="47"/>
      <c r="H33" s="47"/>
      <c r="I33" s="170">
        <v>0.14999999999999999</v>
      </c>
      <c r="J33" s="169">
        <f>ROUND(ROUND((SUM(BF82:BF83)),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ROUND(SUM(BG82:BG83),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ROUND(SUM(BH82:BH83),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ROUND(SUM(BI82:BI83),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816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02 - NEOCEŇOVAT - DODÁVKA SSZT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J82</f>
        <v>0</v>
      </c>
      <c r="K60" s="51"/>
      <c r="AU60" s="24" t="s">
        <v>148</v>
      </c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56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81"/>
      <c r="J66" s="71"/>
      <c r="K66" s="71"/>
      <c r="L66" s="72"/>
    </row>
    <row r="67" s="1" customFormat="1" ht="36.96" customHeight="1">
      <c r="B67" s="46"/>
      <c r="C67" s="73" t="s">
        <v>150</v>
      </c>
      <c r="D67" s="74"/>
      <c r="E67" s="74"/>
      <c r="F67" s="74"/>
      <c r="G67" s="74"/>
      <c r="H67" s="74"/>
      <c r="I67" s="196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6.5" customHeight="1">
      <c r="B70" s="46"/>
      <c r="C70" s="74"/>
      <c r="D70" s="74"/>
      <c r="E70" s="197" t="str">
        <f>E7</f>
        <v>Oprava kolejové brzdy a kompresorové stanice v ŽST Most n.n. St4</v>
      </c>
      <c r="F70" s="76"/>
      <c r="G70" s="76"/>
      <c r="H70" s="76"/>
      <c r="I70" s="196"/>
      <c r="J70" s="74"/>
      <c r="K70" s="74"/>
      <c r="L70" s="72"/>
    </row>
    <row r="71">
      <c r="B71" s="28"/>
      <c r="C71" s="76" t="s">
        <v>139</v>
      </c>
      <c r="D71" s="198"/>
      <c r="E71" s="198"/>
      <c r="F71" s="198"/>
      <c r="G71" s="198"/>
      <c r="H71" s="198"/>
      <c r="I71" s="148"/>
      <c r="J71" s="198"/>
      <c r="K71" s="198"/>
      <c r="L71" s="199"/>
    </row>
    <row r="72" s="1" customFormat="1" ht="16.5" customHeight="1">
      <c r="B72" s="46"/>
      <c r="C72" s="74"/>
      <c r="D72" s="74"/>
      <c r="E72" s="197" t="s">
        <v>816</v>
      </c>
      <c r="F72" s="74"/>
      <c r="G72" s="74"/>
      <c r="H72" s="74"/>
      <c r="I72" s="196"/>
      <c r="J72" s="74"/>
      <c r="K72" s="74"/>
      <c r="L72" s="72"/>
    </row>
    <row r="73" s="1" customFormat="1" ht="14.4" customHeight="1">
      <c r="B73" s="46"/>
      <c r="C73" s="76" t="s">
        <v>141</v>
      </c>
      <c r="D73" s="74"/>
      <c r="E73" s="74"/>
      <c r="F73" s="74"/>
      <c r="G73" s="74"/>
      <c r="H73" s="74"/>
      <c r="I73" s="196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E11</f>
        <v>02 - NEOCEŇOVAT - DODÁVKA SSZT</v>
      </c>
      <c r="F74" s="74"/>
      <c r="G74" s="74"/>
      <c r="H74" s="74"/>
      <c r="I74" s="196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6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200" t="str">
        <f>F14</f>
        <v>ŽST Most n.n. - St4</v>
      </c>
      <c r="G76" s="74"/>
      <c r="H76" s="74"/>
      <c r="I76" s="201" t="s">
        <v>25</v>
      </c>
      <c r="J76" s="85" t="str">
        <f>IF(J14="","",J14)</f>
        <v>13. 9. 2018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6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200" t="str">
        <f>E17</f>
        <v>SŽDC s.o., OŘ UNL, SSZT</v>
      </c>
      <c r="G78" s="74"/>
      <c r="H78" s="74"/>
      <c r="I78" s="201" t="s">
        <v>33</v>
      </c>
      <c r="J78" s="200" t="str">
        <f>E23</f>
        <v xml:space="preserve"> </v>
      </c>
      <c r="K78" s="74"/>
      <c r="L78" s="72"/>
    </row>
    <row r="79" s="1" customFormat="1" ht="14.4" customHeight="1">
      <c r="B79" s="46"/>
      <c r="C79" s="76" t="s">
        <v>31</v>
      </c>
      <c r="D79" s="74"/>
      <c r="E79" s="74"/>
      <c r="F79" s="200" t="str">
        <f>IF(E20="","",E20)</f>
        <v/>
      </c>
      <c r="G79" s="74"/>
      <c r="H79" s="74"/>
      <c r="I79" s="196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9" customFormat="1" ht="29.28" customHeight="1">
      <c r="B81" s="202"/>
      <c r="C81" s="203" t="s">
        <v>151</v>
      </c>
      <c r="D81" s="204" t="s">
        <v>56</v>
      </c>
      <c r="E81" s="204" t="s">
        <v>52</v>
      </c>
      <c r="F81" s="204" t="s">
        <v>152</v>
      </c>
      <c r="G81" s="204" t="s">
        <v>153</v>
      </c>
      <c r="H81" s="204" t="s">
        <v>154</v>
      </c>
      <c r="I81" s="205" t="s">
        <v>155</v>
      </c>
      <c r="J81" s="204" t="s">
        <v>146</v>
      </c>
      <c r="K81" s="206" t="s">
        <v>156</v>
      </c>
      <c r="L81" s="207"/>
      <c r="M81" s="102" t="s">
        <v>157</v>
      </c>
      <c r="N81" s="103" t="s">
        <v>41</v>
      </c>
      <c r="O81" s="103" t="s">
        <v>158</v>
      </c>
      <c r="P81" s="103" t="s">
        <v>159</v>
      </c>
      <c r="Q81" s="103" t="s">
        <v>160</v>
      </c>
      <c r="R81" s="103" t="s">
        <v>161</v>
      </c>
      <c r="S81" s="103" t="s">
        <v>162</v>
      </c>
      <c r="T81" s="104" t="s">
        <v>163</v>
      </c>
    </row>
    <row r="82" s="1" customFormat="1" ht="29.28" customHeight="1">
      <c r="B82" s="46"/>
      <c r="C82" s="108" t="s">
        <v>147</v>
      </c>
      <c r="D82" s="74"/>
      <c r="E82" s="74"/>
      <c r="F82" s="74"/>
      <c r="G82" s="74"/>
      <c r="H82" s="74"/>
      <c r="I82" s="196"/>
      <c r="J82" s="208">
        <f>BK82</f>
        <v>0</v>
      </c>
      <c r="K82" s="74"/>
      <c r="L82" s="72"/>
      <c r="M82" s="105"/>
      <c r="N82" s="106"/>
      <c r="O82" s="106"/>
      <c r="P82" s="209">
        <f>P83</f>
        <v>0</v>
      </c>
      <c r="Q82" s="106"/>
      <c r="R82" s="209">
        <f>R83</f>
        <v>0</v>
      </c>
      <c r="S82" s="106"/>
      <c r="T82" s="210">
        <f>T83</f>
        <v>0</v>
      </c>
      <c r="AT82" s="24" t="s">
        <v>70</v>
      </c>
      <c r="AU82" s="24" t="s">
        <v>148</v>
      </c>
      <c r="BK82" s="211">
        <f>BK83</f>
        <v>0</v>
      </c>
    </row>
    <row r="83" s="1" customFormat="1" ht="25.5" customHeight="1">
      <c r="B83" s="46"/>
      <c r="C83" s="212" t="s">
        <v>78</v>
      </c>
      <c r="D83" s="212" t="s">
        <v>164</v>
      </c>
      <c r="E83" s="213" t="s">
        <v>856</v>
      </c>
      <c r="F83" s="214" t="s">
        <v>857</v>
      </c>
      <c r="G83" s="215" t="s">
        <v>167</v>
      </c>
      <c r="H83" s="216">
        <v>1</v>
      </c>
      <c r="I83" s="217"/>
      <c r="J83" s="218">
        <f>ROUND(I83*H83,2)</f>
        <v>0</v>
      </c>
      <c r="K83" s="214" t="s">
        <v>858</v>
      </c>
      <c r="L83" s="219"/>
      <c r="M83" s="220" t="s">
        <v>21</v>
      </c>
      <c r="N83" s="264" t="s">
        <v>42</v>
      </c>
      <c r="O83" s="249"/>
      <c r="P83" s="250">
        <f>O83*H83</f>
        <v>0</v>
      </c>
      <c r="Q83" s="250">
        <v>0</v>
      </c>
      <c r="R83" s="250">
        <f>Q83*H83</f>
        <v>0</v>
      </c>
      <c r="S83" s="250">
        <v>0</v>
      </c>
      <c r="T83" s="251">
        <f>S83*H83</f>
        <v>0</v>
      </c>
      <c r="AR83" s="24" t="s">
        <v>271</v>
      </c>
      <c r="AT83" s="24" t="s">
        <v>164</v>
      </c>
      <c r="AU83" s="24" t="s">
        <v>71</v>
      </c>
      <c r="AY83" s="24" t="s">
        <v>170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24" t="s">
        <v>78</v>
      </c>
      <c r="BK83" s="224">
        <f>ROUND(I83*H83,2)</f>
        <v>0</v>
      </c>
      <c r="BL83" s="24" t="s">
        <v>177</v>
      </c>
      <c r="BM83" s="24" t="s">
        <v>859</v>
      </c>
    </row>
    <row r="84" s="1" customFormat="1" ht="6.96" customHeight="1">
      <c r="B84" s="67"/>
      <c r="C84" s="68"/>
      <c r="D84" s="68"/>
      <c r="E84" s="68"/>
      <c r="F84" s="68"/>
      <c r="G84" s="68"/>
      <c r="H84" s="68"/>
      <c r="I84" s="178"/>
      <c r="J84" s="68"/>
      <c r="K84" s="68"/>
      <c r="L84" s="72"/>
    </row>
  </sheetData>
  <sheetProtection sheet="1" autoFilter="0" formatColumns="0" formatRows="0" objects="1" scenarios="1" spinCount="100000" saltValue="3ZsrP5fsenPu6rW5Z2iZu/bSFy0s5X/5pYt/y/yXWP8K0oJu7K/Ld49ooP/QYhPFnd16CyRraT1eSHx3LL0TVw==" hashValue="waJxO0AjiBhqsL1+BRXaHbGOo0GhF5dKQmbq65OVav4/geFWjNX1u/O8qxfpxyh9BKoCnOc8Lk8gmge5bPJrqg==" algorithmName="SHA-512" password="CC35"/>
  <autoFilter ref="C81:K8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860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142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ROUND(SUM(BE83:BE98), 2)</f>
        <v>0</v>
      </c>
      <c r="G32" s="47"/>
      <c r="H32" s="47"/>
      <c r="I32" s="170">
        <v>0.20999999999999999</v>
      </c>
      <c r="J32" s="169">
        <f>ROUND(ROUND((SUM(BE83:BE98)),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ROUND(SUM(BF83:BF98), 2)</f>
        <v>0</v>
      </c>
      <c r="G33" s="47"/>
      <c r="H33" s="47"/>
      <c r="I33" s="170">
        <v>0.14999999999999999</v>
      </c>
      <c r="J33" s="169">
        <f>ROUND(ROUND((SUM(BF83:BF98)),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ROUND(SUM(BG83:BG98),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ROUND(SUM(BH83:BH98),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ROUND(SUM(BI83:BI98),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860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01 - Technologická část SSZT - dodávky, montáže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J83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149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150</v>
      </c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6.5" customHeight="1">
      <c r="B71" s="46"/>
      <c r="C71" s="74"/>
      <c r="D71" s="74"/>
      <c r="E71" s="197" t="str">
        <f>E7</f>
        <v>Oprava kolejové brzdy a kompresorové stanice v ŽST Most n.n. St4</v>
      </c>
      <c r="F71" s="76"/>
      <c r="G71" s="76"/>
      <c r="H71" s="76"/>
      <c r="I71" s="196"/>
      <c r="J71" s="74"/>
      <c r="K71" s="74"/>
      <c r="L71" s="72"/>
    </row>
    <row r="72">
      <c r="B72" s="28"/>
      <c r="C72" s="76" t="s">
        <v>139</v>
      </c>
      <c r="D72" s="198"/>
      <c r="E72" s="198"/>
      <c r="F72" s="198"/>
      <c r="G72" s="198"/>
      <c r="H72" s="198"/>
      <c r="I72" s="148"/>
      <c r="J72" s="198"/>
      <c r="K72" s="198"/>
      <c r="L72" s="199"/>
    </row>
    <row r="73" s="1" customFormat="1" ht="16.5" customHeight="1">
      <c r="B73" s="46"/>
      <c r="C73" s="74"/>
      <c r="D73" s="74"/>
      <c r="E73" s="197" t="s">
        <v>860</v>
      </c>
      <c r="F73" s="74"/>
      <c r="G73" s="74"/>
      <c r="H73" s="74"/>
      <c r="I73" s="196"/>
      <c r="J73" s="74"/>
      <c r="K73" s="74"/>
      <c r="L73" s="72"/>
    </row>
    <row r="74" s="1" customFormat="1" ht="14.4" customHeight="1">
      <c r="B74" s="46"/>
      <c r="C74" s="76" t="s">
        <v>141</v>
      </c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01 - Technologická část SSZT - dodávky, montáže</v>
      </c>
      <c r="F75" s="74"/>
      <c r="G75" s="74"/>
      <c r="H75" s="74"/>
      <c r="I75" s="196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0" t="str">
        <f>F14</f>
        <v>ŽST Most n.n. - St4</v>
      </c>
      <c r="G77" s="74"/>
      <c r="H77" s="74"/>
      <c r="I77" s="201" t="s">
        <v>25</v>
      </c>
      <c r="J77" s="85" t="str">
        <f>IF(J14="","",J14)</f>
        <v>13. 9. 2018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200" t="str">
        <f>E17</f>
        <v>SŽDC s.o., OŘ UNL, SSZT</v>
      </c>
      <c r="G79" s="74"/>
      <c r="H79" s="74"/>
      <c r="I79" s="201" t="s">
        <v>33</v>
      </c>
      <c r="J79" s="200" t="str">
        <f>E23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200" t="str">
        <f>IF(E20="","",E20)</f>
        <v/>
      </c>
      <c r="G80" s="74"/>
      <c r="H80" s="74"/>
      <c r="I80" s="196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9" customFormat="1" ht="29.28" customHeight="1">
      <c r="B82" s="202"/>
      <c r="C82" s="203" t="s">
        <v>151</v>
      </c>
      <c r="D82" s="204" t="s">
        <v>56</v>
      </c>
      <c r="E82" s="204" t="s">
        <v>52</v>
      </c>
      <c r="F82" s="204" t="s">
        <v>152</v>
      </c>
      <c r="G82" s="204" t="s">
        <v>153</v>
      </c>
      <c r="H82" s="204" t="s">
        <v>154</v>
      </c>
      <c r="I82" s="205" t="s">
        <v>155</v>
      </c>
      <c r="J82" s="204" t="s">
        <v>146</v>
      </c>
      <c r="K82" s="206" t="s">
        <v>156</v>
      </c>
      <c r="L82" s="207"/>
      <c r="M82" s="102" t="s">
        <v>157</v>
      </c>
      <c r="N82" s="103" t="s">
        <v>41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147</v>
      </c>
      <c r="D83" s="74"/>
      <c r="E83" s="74"/>
      <c r="F83" s="74"/>
      <c r="G83" s="74"/>
      <c r="H83" s="74"/>
      <c r="I83" s="196"/>
      <c r="J83" s="208">
        <f>BK83</f>
        <v>0</v>
      </c>
      <c r="K83" s="74"/>
      <c r="L83" s="72"/>
      <c r="M83" s="105"/>
      <c r="N83" s="106"/>
      <c r="O83" s="106"/>
      <c r="P83" s="209">
        <f>P84+SUM(P85:P88)</f>
        <v>0</v>
      </c>
      <c r="Q83" s="106"/>
      <c r="R83" s="209">
        <f>R84+SUM(R85:R88)</f>
        <v>0</v>
      </c>
      <c r="S83" s="106"/>
      <c r="T83" s="210">
        <f>T84+SUM(T85:T88)</f>
        <v>0</v>
      </c>
      <c r="AT83" s="24" t="s">
        <v>70</v>
      </c>
      <c r="AU83" s="24" t="s">
        <v>148</v>
      </c>
      <c r="BK83" s="211">
        <f>BK84+SUM(BK85:BK88)</f>
        <v>0</v>
      </c>
    </row>
    <row r="84" s="1" customFormat="1" ht="25.5" customHeight="1">
      <c r="B84" s="46"/>
      <c r="C84" s="212" t="s">
        <v>78</v>
      </c>
      <c r="D84" s="212" t="s">
        <v>164</v>
      </c>
      <c r="E84" s="213" t="s">
        <v>165</v>
      </c>
      <c r="F84" s="214" t="s">
        <v>166</v>
      </c>
      <c r="G84" s="215" t="s">
        <v>167</v>
      </c>
      <c r="H84" s="216">
        <v>2</v>
      </c>
      <c r="I84" s="217"/>
      <c r="J84" s="218">
        <f>ROUND(I84*H84,2)</f>
        <v>0</v>
      </c>
      <c r="K84" s="214" t="s">
        <v>168</v>
      </c>
      <c r="L84" s="219"/>
      <c r="M84" s="220" t="s">
        <v>21</v>
      </c>
      <c r="N84" s="221" t="s">
        <v>42</v>
      </c>
      <c r="O84" s="47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4" t="s">
        <v>169</v>
      </c>
      <c r="AT84" s="24" t="s">
        <v>164</v>
      </c>
      <c r="AU84" s="24" t="s">
        <v>71</v>
      </c>
      <c r="AY84" s="24" t="s">
        <v>170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24" t="s">
        <v>78</v>
      </c>
      <c r="BK84" s="224">
        <f>ROUND(I84*H84,2)</f>
        <v>0</v>
      </c>
      <c r="BL84" s="24" t="s">
        <v>169</v>
      </c>
      <c r="BM84" s="24" t="s">
        <v>861</v>
      </c>
    </row>
    <row r="85" s="1" customFormat="1" ht="25.5" customHeight="1">
      <c r="B85" s="46"/>
      <c r="C85" s="212" t="s">
        <v>80</v>
      </c>
      <c r="D85" s="212" t="s">
        <v>164</v>
      </c>
      <c r="E85" s="213" t="s">
        <v>172</v>
      </c>
      <c r="F85" s="214" t="s">
        <v>173</v>
      </c>
      <c r="G85" s="215" t="s">
        <v>167</v>
      </c>
      <c r="H85" s="216">
        <v>2</v>
      </c>
      <c r="I85" s="217"/>
      <c r="J85" s="218">
        <f>ROUND(I85*H85,2)</f>
        <v>0</v>
      </c>
      <c r="K85" s="214" t="s">
        <v>168</v>
      </c>
      <c r="L85" s="219"/>
      <c r="M85" s="220" t="s">
        <v>21</v>
      </c>
      <c r="N85" s="221" t="s">
        <v>42</v>
      </c>
      <c r="O85" s="47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4" t="s">
        <v>169</v>
      </c>
      <c r="AT85" s="24" t="s">
        <v>164</v>
      </c>
      <c r="AU85" s="24" t="s">
        <v>71</v>
      </c>
      <c r="AY85" s="24" t="s">
        <v>170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4" t="s">
        <v>78</v>
      </c>
      <c r="BK85" s="224">
        <f>ROUND(I85*H85,2)</f>
        <v>0</v>
      </c>
      <c r="BL85" s="24" t="s">
        <v>169</v>
      </c>
      <c r="BM85" s="24" t="s">
        <v>862</v>
      </c>
    </row>
    <row r="86" s="1" customFormat="1" ht="25.5" customHeight="1">
      <c r="B86" s="46"/>
      <c r="C86" s="212" t="s">
        <v>291</v>
      </c>
      <c r="D86" s="212" t="s">
        <v>164</v>
      </c>
      <c r="E86" s="213" t="s">
        <v>823</v>
      </c>
      <c r="F86" s="214" t="s">
        <v>824</v>
      </c>
      <c r="G86" s="215" t="s">
        <v>167</v>
      </c>
      <c r="H86" s="216">
        <v>2</v>
      </c>
      <c r="I86" s="217"/>
      <c r="J86" s="218">
        <f>ROUND(I86*H86,2)</f>
        <v>0</v>
      </c>
      <c r="K86" s="214" t="s">
        <v>168</v>
      </c>
      <c r="L86" s="219"/>
      <c r="M86" s="220" t="s">
        <v>21</v>
      </c>
      <c r="N86" s="221" t="s">
        <v>42</v>
      </c>
      <c r="O86" s="47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AR86" s="24" t="s">
        <v>271</v>
      </c>
      <c r="AT86" s="24" t="s">
        <v>164</v>
      </c>
      <c r="AU86" s="24" t="s">
        <v>71</v>
      </c>
      <c r="AY86" s="24" t="s">
        <v>170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24" t="s">
        <v>78</v>
      </c>
      <c r="BK86" s="224">
        <f>ROUND(I86*H86,2)</f>
        <v>0</v>
      </c>
      <c r="BL86" s="24" t="s">
        <v>177</v>
      </c>
      <c r="BM86" s="24" t="s">
        <v>863</v>
      </c>
    </row>
    <row r="87" s="1" customFormat="1" ht="25.5" customHeight="1">
      <c r="B87" s="46"/>
      <c r="C87" s="212" t="s">
        <v>177</v>
      </c>
      <c r="D87" s="212" t="s">
        <v>164</v>
      </c>
      <c r="E87" s="213" t="s">
        <v>826</v>
      </c>
      <c r="F87" s="214" t="s">
        <v>827</v>
      </c>
      <c r="G87" s="215" t="s">
        <v>167</v>
      </c>
      <c r="H87" s="216">
        <v>2</v>
      </c>
      <c r="I87" s="217"/>
      <c r="J87" s="218">
        <f>ROUND(I87*H87,2)</f>
        <v>0</v>
      </c>
      <c r="K87" s="214" t="s">
        <v>168</v>
      </c>
      <c r="L87" s="219"/>
      <c r="M87" s="220" t="s">
        <v>21</v>
      </c>
      <c r="N87" s="221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169</v>
      </c>
      <c r="AT87" s="24" t="s">
        <v>164</v>
      </c>
      <c r="AU87" s="24" t="s">
        <v>71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169</v>
      </c>
      <c r="BM87" s="24" t="s">
        <v>864</v>
      </c>
    </row>
    <row r="88" s="10" customFormat="1" ht="37.44" customHeight="1">
      <c r="B88" s="225"/>
      <c r="C88" s="226"/>
      <c r="D88" s="227" t="s">
        <v>70</v>
      </c>
      <c r="E88" s="228" t="s">
        <v>175</v>
      </c>
      <c r="F88" s="228" t="s">
        <v>176</v>
      </c>
      <c r="G88" s="226"/>
      <c r="H88" s="226"/>
      <c r="I88" s="229"/>
      <c r="J88" s="230">
        <f>BK88</f>
        <v>0</v>
      </c>
      <c r="K88" s="226"/>
      <c r="L88" s="231"/>
      <c r="M88" s="232"/>
      <c r="N88" s="233"/>
      <c r="O88" s="233"/>
      <c r="P88" s="234">
        <f>SUM(P89:P98)</f>
        <v>0</v>
      </c>
      <c r="Q88" s="233"/>
      <c r="R88" s="234">
        <f>SUM(R89:R98)</f>
        <v>0</v>
      </c>
      <c r="S88" s="233"/>
      <c r="T88" s="235">
        <f>SUM(T89:T98)</f>
        <v>0</v>
      </c>
      <c r="AR88" s="236" t="s">
        <v>177</v>
      </c>
      <c r="AT88" s="237" t="s">
        <v>70</v>
      </c>
      <c r="AU88" s="237" t="s">
        <v>71</v>
      </c>
      <c r="AY88" s="236" t="s">
        <v>170</v>
      </c>
      <c r="BK88" s="238">
        <f>SUM(BK89:BK98)</f>
        <v>0</v>
      </c>
    </row>
    <row r="89" s="1" customFormat="1" ht="38.25" customHeight="1">
      <c r="B89" s="46"/>
      <c r="C89" s="239" t="s">
        <v>267</v>
      </c>
      <c r="D89" s="239" t="s">
        <v>242</v>
      </c>
      <c r="E89" s="240" t="s">
        <v>865</v>
      </c>
      <c r="F89" s="241" t="s">
        <v>866</v>
      </c>
      <c r="G89" s="242" t="s">
        <v>167</v>
      </c>
      <c r="H89" s="243">
        <v>2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42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245</v>
      </c>
      <c r="AT89" s="24" t="s">
        <v>242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245</v>
      </c>
      <c r="BM89" s="24" t="s">
        <v>867</v>
      </c>
    </row>
    <row r="90" s="1" customFormat="1" ht="16.5" customHeight="1">
      <c r="B90" s="46"/>
      <c r="C90" s="239" t="s">
        <v>263</v>
      </c>
      <c r="D90" s="239" t="s">
        <v>242</v>
      </c>
      <c r="E90" s="240" t="s">
        <v>831</v>
      </c>
      <c r="F90" s="241" t="s">
        <v>832</v>
      </c>
      <c r="G90" s="242" t="s">
        <v>167</v>
      </c>
      <c r="H90" s="243">
        <v>2</v>
      </c>
      <c r="I90" s="244"/>
      <c r="J90" s="245">
        <f>ROUND(I90*H90,2)</f>
        <v>0</v>
      </c>
      <c r="K90" s="241" t="s">
        <v>168</v>
      </c>
      <c r="L90" s="72"/>
      <c r="M90" s="246" t="s">
        <v>21</v>
      </c>
      <c r="N90" s="247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245</v>
      </c>
      <c r="AT90" s="24" t="s">
        <v>242</v>
      </c>
      <c r="AU90" s="24" t="s">
        <v>78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245</v>
      </c>
      <c r="BM90" s="24" t="s">
        <v>868</v>
      </c>
    </row>
    <row r="91" s="1" customFormat="1" ht="51" customHeight="1">
      <c r="B91" s="46"/>
      <c r="C91" s="239" t="s">
        <v>275</v>
      </c>
      <c r="D91" s="239" t="s">
        <v>242</v>
      </c>
      <c r="E91" s="240" t="s">
        <v>840</v>
      </c>
      <c r="F91" s="241" t="s">
        <v>841</v>
      </c>
      <c r="G91" s="242" t="s">
        <v>167</v>
      </c>
      <c r="H91" s="243">
        <v>2</v>
      </c>
      <c r="I91" s="244"/>
      <c r="J91" s="245">
        <f>ROUND(I91*H91,2)</f>
        <v>0</v>
      </c>
      <c r="K91" s="241" t="s">
        <v>168</v>
      </c>
      <c r="L91" s="72"/>
      <c r="M91" s="246" t="s">
        <v>21</v>
      </c>
      <c r="N91" s="247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245</v>
      </c>
      <c r="AT91" s="24" t="s">
        <v>242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245</v>
      </c>
      <c r="BM91" s="24" t="s">
        <v>869</v>
      </c>
    </row>
    <row r="92" s="1" customFormat="1" ht="25.5" customHeight="1">
      <c r="B92" s="46"/>
      <c r="C92" s="239" t="s">
        <v>279</v>
      </c>
      <c r="D92" s="239" t="s">
        <v>242</v>
      </c>
      <c r="E92" s="240" t="s">
        <v>843</v>
      </c>
      <c r="F92" s="241" t="s">
        <v>844</v>
      </c>
      <c r="G92" s="242" t="s">
        <v>167</v>
      </c>
      <c r="H92" s="243">
        <v>2</v>
      </c>
      <c r="I92" s="244"/>
      <c r="J92" s="245">
        <f>ROUND(I92*H92,2)</f>
        <v>0</v>
      </c>
      <c r="K92" s="241" t="s">
        <v>168</v>
      </c>
      <c r="L92" s="72"/>
      <c r="M92" s="246" t="s">
        <v>21</v>
      </c>
      <c r="N92" s="247" t="s">
        <v>42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245</v>
      </c>
      <c r="AT92" s="24" t="s">
        <v>242</v>
      </c>
      <c r="AU92" s="24" t="s">
        <v>78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245</v>
      </c>
      <c r="BM92" s="24" t="s">
        <v>870</v>
      </c>
    </row>
    <row r="93" s="1" customFormat="1" ht="25.5" customHeight="1">
      <c r="B93" s="46"/>
      <c r="C93" s="239" t="s">
        <v>255</v>
      </c>
      <c r="D93" s="239" t="s">
        <v>242</v>
      </c>
      <c r="E93" s="240" t="s">
        <v>846</v>
      </c>
      <c r="F93" s="241" t="s">
        <v>847</v>
      </c>
      <c r="G93" s="242" t="s">
        <v>167</v>
      </c>
      <c r="H93" s="243">
        <v>2</v>
      </c>
      <c r="I93" s="244"/>
      <c r="J93" s="245">
        <f>ROUND(I93*H93,2)</f>
        <v>0</v>
      </c>
      <c r="K93" s="241" t="s">
        <v>168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245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245</v>
      </c>
      <c r="BM93" s="24" t="s">
        <v>871</v>
      </c>
    </row>
    <row r="94" s="1" customFormat="1" ht="16.5" customHeight="1">
      <c r="B94" s="46"/>
      <c r="C94" s="239" t="s">
        <v>259</v>
      </c>
      <c r="D94" s="239" t="s">
        <v>242</v>
      </c>
      <c r="E94" s="240" t="s">
        <v>837</v>
      </c>
      <c r="F94" s="241" t="s">
        <v>838</v>
      </c>
      <c r="G94" s="242" t="s">
        <v>167</v>
      </c>
      <c r="H94" s="243">
        <v>2</v>
      </c>
      <c r="I94" s="244"/>
      <c r="J94" s="245">
        <f>ROUND(I94*H94,2)</f>
        <v>0</v>
      </c>
      <c r="K94" s="241" t="s">
        <v>168</v>
      </c>
      <c r="L94" s="72"/>
      <c r="M94" s="246" t="s">
        <v>21</v>
      </c>
      <c r="N94" s="247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245</v>
      </c>
      <c r="AT94" s="24" t="s">
        <v>242</v>
      </c>
      <c r="AU94" s="24" t="s">
        <v>78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245</v>
      </c>
      <c r="BM94" s="24" t="s">
        <v>872</v>
      </c>
    </row>
    <row r="95" s="1" customFormat="1" ht="25.5" customHeight="1">
      <c r="B95" s="46"/>
      <c r="C95" s="239" t="s">
        <v>271</v>
      </c>
      <c r="D95" s="239" t="s">
        <v>242</v>
      </c>
      <c r="E95" s="240" t="s">
        <v>292</v>
      </c>
      <c r="F95" s="241" t="s">
        <v>293</v>
      </c>
      <c r="G95" s="242" t="s">
        <v>167</v>
      </c>
      <c r="H95" s="243">
        <v>4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245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245</v>
      </c>
      <c r="BM95" s="24" t="s">
        <v>873</v>
      </c>
    </row>
    <row r="96" s="1" customFormat="1" ht="38.25" customHeight="1">
      <c r="B96" s="46"/>
      <c r="C96" s="239" t="s">
        <v>287</v>
      </c>
      <c r="D96" s="239" t="s">
        <v>242</v>
      </c>
      <c r="E96" s="240" t="s">
        <v>295</v>
      </c>
      <c r="F96" s="241" t="s">
        <v>296</v>
      </c>
      <c r="G96" s="242" t="s">
        <v>167</v>
      </c>
      <c r="H96" s="243">
        <v>2</v>
      </c>
      <c r="I96" s="244"/>
      <c r="J96" s="245">
        <f>ROUND(I96*H96,2)</f>
        <v>0</v>
      </c>
      <c r="K96" s="241" t="s">
        <v>168</v>
      </c>
      <c r="L96" s="72"/>
      <c r="M96" s="246" t="s">
        <v>21</v>
      </c>
      <c r="N96" s="247" t="s">
        <v>42</v>
      </c>
      <c r="O96" s="47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4" t="s">
        <v>245</v>
      </c>
      <c r="AT96" s="24" t="s">
        <v>242</v>
      </c>
      <c r="AU96" s="24" t="s">
        <v>78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245</v>
      </c>
      <c r="BM96" s="24" t="s">
        <v>874</v>
      </c>
    </row>
    <row r="97" s="1" customFormat="1" ht="38.25" customHeight="1">
      <c r="B97" s="46"/>
      <c r="C97" s="239" t="s">
        <v>379</v>
      </c>
      <c r="D97" s="239" t="s">
        <v>242</v>
      </c>
      <c r="E97" s="240" t="s">
        <v>851</v>
      </c>
      <c r="F97" s="241" t="s">
        <v>852</v>
      </c>
      <c r="G97" s="242" t="s">
        <v>167</v>
      </c>
      <c r="H97" s="243">
        <v>2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245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245</v>
      </c>
      <c r="BM97" s="24" t="s">
        <v>875</v>
      </c>
    </row>
    <row r="98" s="1" customFormat="1" ht="89.25" customHeight="1">
      <c r="B98" s="46"/>
      <c r="C98" s="239" t="s">
        <v>388</v>
      </c>
      <c r="D98" s="239" t="s">
        <v>242</v>
      </c>
      <c r="E98" s="240" t="s">
        <v>308</v>
      </c>
      <c r="F98" s="241" t="s">
        <v>309</v>
      </c>
      <c r="G98" s="242" t="s">
        <v>167</v>
      </c>
      <c r="H98" s="243">
        <v>2</v>
      </c>
      <c r="I98" s="244"/>
      <c r="J98" s="245">
        <f>ROUND(I98*H98,2)</f>
        <v>0</v>
      </c>
      <c r="K98" s="241" t="s">
        <v>168</v>
      </c>
      <c r="L98" s="72"/>
      <c r="M98" s="246" t="s">
        <v>21</v>
      </c>
      <c r="N98" s="248" t="s">
        <v>42</v>
      </c>
      <c r="O98" s="249"/>
      <c r="P98" s="250">
        <f>O98*H98</f>
        <v>0</v>
      </c>
      <c r="Q98" s="250">
        <v>0</v>
      </c>
      <c r="R98" s="250">
        <f>Q98*H98</f>
        <v>0</v>
      </c>
      <c r="S98" s="250">
        <v>0</v>
      </c>
      <c r="T98" s="251">
        <f>S98*H98</f>
        <v>0</v>
      </c>
      <c r="AR98" s="24" t="s">
        <v>245</v>
      </c>
      <c r="AT98" s="24" t="s">
        <v>242</v>
      </c>
      <c r="AU98" s="24" t="s">
        <v>78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245</v>
      </c>
      <c r="BM98" s="24" t="s">
        <v>876</v>
      </c>
    </row>
    <row r="99" s="1" customFormat="1" ht="6.96" customHeight="1">
      <c r="B99" s="67"/>
      <c r="C99" s="68"/>
      <c r="D99" s="68"/>
      <c r="E99" s="68"/>
      <c r="F99" s="68"/>
      <c r="G99" s="68"/>
      <c r="H99" s="68"/>
      <c r="I99" s="178"/>
      <c r="J99" s="68"/>
      <c r="K99" s="68"/>
      <c r="L99" s="72"/>
    </row>
  </sheetData>
  <sheetProtection sheet="1" autoFilter="0" formatColumns="0" formatRows="0" objects="1" scenarios="1" spinCount="100000" saltValue="vDujo/DJmJgwfLl0LHJYqgqzkF9VJiIT78+btRgzCv7Iq2K7cqq2hhE70BVY13U+34mNDXlhyHtdCDIn0QvCOQ==" hashValue="588pGvtsp5epfwuF07P4DyMw5wDwisOqTBDPRWwwxSXgxaCNV/6GoOCLcnAL9RCG34LpFiYgQ9PR0frJY93wKw==" algorithmName="SHA-512" password="CC35"/>
  <autoFilter ref="C82:K9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35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877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878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879</v>
      </c>
      <c r="K16" s="51"/>
    </row>
    <row r="17" s="1" customFormat="1" ht="18" customHeight="1">
      <c r="B17" s="46"/>
      <c r="C17" s="47"/>
      <c r="D17" s="47"/>
      <c r="E17" s="35" t="s">
        <v>880</v>
      </c>
      <c r="F17" s="47"/>
      <c r="G17" s="47"/>
      <c r="H17" s="47"/>
      <c r="I17" s="158" t="s">
        <v>30</v>
      </c>
      <c r="J17" s="35" t="s">
        <v>881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882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hidden="1" s="1" customFormat="1" ht="14.4" customHeight="1">
      <c r="B32" s="46"/>
      <c r="C32" s="47"/>
      <c r="D32" s="55" t="s">
        <v>41</v>
      </c>
      <c r="E32" s="55" t="s">
        <v>42</v>
      </c>
      <c r="F32" s="169">
        <f>ROUND(SUM(BE85:BE139), 2)</f>
        <v>0</v>
      </c>
      <c r="G32" s="47"/>
      <c r="H32" s="47"/>
      <c r="I32" s="170">
        <v>0.20999999999999999</v>
      </c>
      <c r="J32" s="169">
        <f>ROUND(ROUND((SUM(BE85:BE139)),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69">
        <f>ROUND(SUM(BF85:BF139), 2)</f>
        <v>0</v>
      </c>
      <c r="G33" s="47"/>
      <c r="H33" s="47"/>
      <c r="I33" s="170">
        <v>0.14999999999999999</v>
      </c>
      <c r="J33" s="169">
        <f>ROUND(ROUND((SUM(BF85:BF139)), 2)*I33, 2)</f>
        <v>0</v>
      </c>
      <c r="K33" s="51"/>
    </row>
    <row r="34" s="1" customFormat="1" ht="14.4" customHeight="1">
      <c r="B34" s="46"/>
      <c r="C34" s="47"/>
      <c r="D34" s="55" t="s">
        <v>41</v>
      </c>
      <c r="E34" s="55" t="s">
        <v>44</v>
      </c>
      <c r="F34" s="169">
        <f>ROUND(SUM(BG85:BG139),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45</v>
      </c>
      <c r="F35" s="169">
        <f>ROUND(SUM(BH85:BH139),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ROUND(SUM(BI85:BI139),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877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 xml:space="preserve">SO 01-01 - Kolejové brzdy - levá harfa po ZV 241 a pravá harfa po ZV 201   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ST Most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883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8" customFormat="1" ht="24.96" customHeight="1">
      <c r="B62" s="189"/>
      <c r="C62" s="190"/>
      <c r="D62" s="191" t="s">
        <v>149</v>
      </c>
      <c r="E62" s="192"/>
      <c r="F62" s="192"/>
      <c r="G62" s="192"/>
      <c r="H62" s="192"/>
      <c r="I62" s="193"/>
      <c r="J62" s="194">
        <f>J125</f>
        <v>0</v>
      </c>
      <c r="K62" s="195"/>
    </row>
    <row r="63" s="8" customFormat="1" ht="24.96" customHeight="1">
      <c r="B63" s="189"/>
      <c r="C63" s="190"/>
      <c r="D63" s="191" t="s">
        <v>316</v>
      </c>
      <c r="E63" s="192"/>
      <c r="F63" s="192"/>
      <c r="G63" s="192"/>
      <c r="H63" s="192"/>
      <c r="I63" s="193"/>
      <c r="J63" s="194">
        <f>J131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6.5" customHeight="1">
      <c r="B73" s="46"/>
      <c r="C73" s="74"/>
      <c r="D73" s="74"/>
      <c r="E73" s="197" t="str">
        <f>E7</f>
        <v>Oprava kolejové brzdy a kompresorové stanice v ŽST Most n.n. St4</v>
      </c>
      <c r="F73" s="76"/>
      <c r="G73" s="76"/>
      <c r="H73" s="76"/>
      <c r="I73" s="196"/>
      <c r="J73" s="74"/>
      <c r="K73" s="74"/>
      <c r="L73" s="72"/>
    </row>
    <row r="74">
      <c r="B74" s="28"/>
      <c r="C74" s="76" t="s">
        <v>139</v>
      </c>
      <c r="D74" s="198"/>
      <c r="E74" s="198"/>
      <c r="F74" s="198"/>
      <c r="G74" s="198"/>
      <c r="H74" s="198"/>
      <c r="I74" s="148"/>
      <c r="J74" s="198"/>
      <c r="K74" s="198"/>
      <c r="L74" s="199"/>
    </row>
    <row r="75" s="1" customFormat="1" ht="16.5" customHeight="1">
      <c r="B75" s="46"/>
      <c r="C75" s="74"/>
      <c r="D75" s="74"/>
      <c r="E75" s="197" t="s">
        <v>877</v>
      </c>
      <c r="F75" s="74"/>
      <c r="G75" s="74"/>
      <c r="H75" s="74"/>
      <c r="I75" s="196"/>
      <c r="J75" s="74"/>
      <c r="K75" s="74"/>
      <c r="L75" s="72"/>
    </row>
    <row r="76" s="1" customFormat="1" ht="14.4" customHeight="1">
      <c r="B76" s="46"/>
      <c r="C76" s="76" t="s">
        <v>141</v>
      </c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 xml:space="preserve">SO 01-01 - Kolejové brzdy - levá harfa po ZV 241 a pravá harfa po ZV 201   </v>
      </c>
      <c r="F77" s="74"/>
      <c r="G77" s="74"/>
      <c r="H77" s="74"/>
      <c r="I77" s="196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0" t="str">
        <f>F14</f>
        <v>ŽST Most n.n. - St4</v>
      </c>
      <c r="G79" s="74"/>
      <c r="H79" s="74"/>
      <c r="I79" s="201" t="s">
        <v>25</v>
      </c>
      <c r="J79" s="85" t="str">
        <f>IF(J14="","",J14)</f>
        <v>13. 9. 2018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0" t="str">
        <f>E17</f>
        <v>SŽDC s.o., OŘ UNL, ST Most</v>
      </c>
      <c r="G81" s="74"/>
      <c r="H81" s="74"/>
      <c r="I81" s="201" t="s">
        <v>33</v>
      </c>
      <c r="J81" s="200" t="str">
        <f>E23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200" t="str">
        <f>IF(E20="","",E20)</f>
        <v/>
      </c>
      <c r="G82" s="74"/>
      <c r="H82" s="74"/>
      <c r="I82" s="196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9" customFormat="1" ht="29.28" customHeight="1">
      <c r="B84" s="202"/>
      <c r="C84" s="203" t="s">
        <v>151</v>
      </c>
      <c r="D84" s="204" t="s">
        <v>56</v>
      </c>
      <c r="E84" s="204" t="s">
        <v>52</v>
      </c>
      <c r="F84" s="204" t="s">
        <v>152</v>
      </c>
      <c r="G84" s="204" t="s">
        <v>153</v>
      </c>
      <c r="H84" s="204" t="s">
        <v>154</v>
      </c>
      <c r="I84" s="205" t="s">
        <v>155</v>
      </c>
      <c r="J84" s="204" t="s">
        <v>146</v>
      </c>
      <c r="K84" s="206" t="s">
        <v>156</v>
      </c>
      <c r="L84" s="207"/>
      <c r="M84" s="102" t="s">
        <v>157</v>
      </c>
      <c r="N84" s="103" t="s">
        <v>41</v>
      </c>
      <c r="O84" s="103" t="s">
        <v>158</v>
      </c>
      <c r="P84" s="103" t="s">
        <v>159</v>
      </c>
      <c r="Q84" s="103" t="s">
        <v>160</v>
      </c>
      <c r="R84" s="103" t="s">
        <v>161</v>
      </c>
      <c r="S84" s="103" t="s">
        <v>162</v>
      </c>
      <c r="T84" s="104" t="s">
        <v>163</v>
      </c>
    </row>
    <row r="85" s="1" customFormat="1" ht="29.28" customHeight="1">
      <c r="B85" s="46"/>
      <c r="C85" s="108" t="s">
        <v>147</v>
      </c>
      <c r="D85" s="74"/>
      <c r="E85" s="74"/>
      <c r="F85" s="74"/>
      <c r="G85" s="74"/>
      <c r="H85" s="74"/>
      <c r="I85" s="196"/>
      <c r="J85" s="208">
        <f>BK85</f>
        <v>0</v>
      </c>
      <c r="K85" s="74"/>
      <c r="L85" s="72"/>
      <c r="M85" s="105"/>
      <c r="N85" s="106"/>
      <c r="O85" s="106"/>
      <c r="P85" s="209">
        <f>P86+P125+P131</f>
        <v>0</v>
      </c>
      <c r="Q85" s="106"/>
      <c r="R85" s="209">
        <f>R86+R125+R131</f>
        <v>36.878</v>
      </c>
      <c r="S85" s="106"/>
      <c r="T85" s="210">
        <f>T86+T125+T131</f>
        <v>0</v>
      </c>
      <c r="AT85" s="24" t="s">
        <v>70</v>
      </c>
      <c r="AU85" s="24" t="s">
        <v>148</v>
      </c>
      <c r="BK85" s="211">
        <f>BK86+BK125+BK131</f>
        <v>0</v>
      </c>
    </row>
    <row r="86" s="10" customFormat="1" ht="37.44" customHeight="1">
      <c r="B86" s="225"/>
      <c r="C86" s="226"/>
      <c r="D86" s="227" t="s">
        <v>70</v>
      </c>
      <c r="E86" s="228" t="s">
        <v>263</v>
      </c>
      <c r="F86" s="228" t="s">
        <v>378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SUM(P87:P124)</f>
        <v>0</v>
      </c>
      <c r="Q86" s="233"/>
      <c r="R86" s="234">
        <f>SUM(R87:R124)</f>
        <v>0</v>
      </c>
      <c r="S86" s="233"/>
      <c r="T86" s="235">
        <f>SUM(T87:T124)</f>
        <v>0</v>
      </c>
      <c r="AR86" s="236" t="s">
        <v>78</v>
      </c>
      <c r="AT86" s="237" t="s">
        <v>70</v>
      </c>
      <c r="AU86" s="237" t="s">
        <v>71</v>
      </c>
      <c r="AY86" s="236" t="s">
        <v>170</v>
      </c>
      <c r="BK86" s="238">
        <f>SUM(BK87:BK124)</f>
        <v>0</v>
      </c>
    </row>
    <row r="87" s="1" customFormat="1" ht="51" customHeight="1">
      <c r="B87" s="46"/>
      <c r="C87" s="239" t="s">
        <v>78</v>
      </c>
      <c r="D87" s="239" t="s">
        <v>242</v>
      </c>
      <c r="E87" s="240" t="s">
        <v>884</v>
      </c>
      <c r="F87" s="241" t="s">
        <v>885</v>
      </c>
      <c r="G87" s="242" t="s">
        <v>762</v>
      </c>
      <c r="H87" s="243">
        <v>45</v>
      </c>
      <c r="I87" s="244"/>
      <c r="J87" s="245">
        <f>ROUND(I87*H87,2)</f>
        <v>0</v>
      </c>
      <c r="K87" s="241" t="s">
        <v>168</v>
      </c>
      <c r="L87" s="72"/>
      <c r="M87" s="246" t="s">
        <v>21</v>
      </c>
      <c r="N87" s="247" t="s">
        <v>44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177</v>
      </c>
      <c r="AT87" s="24" t="s">
        <v>242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177</v>
      </c>
      <c r="BK87" s="224">
        <f>ROUND(I87*H87,2)</f>
        <v>0</v>
      </c>
      <c r="BL87" s="24" t="s">
        <v>177</v>
      </c>
      <c r="BM87" s="24" t="s">
        <v>886</v>
      </c>
    </row>
    <row r="88" s="1" customFormat="1">
      <c r="B88" s="46"/>
      <c r="C88" s="74"/>
      <c r="D88" s="261" t="s">
        <v>887</v>
      </c>
      <c r="E88" s="74"/>
      <c r="F88" s="262" t="s">
        <v>888</v>
      </c>
      <c r="G88" s="74"/>
      <c r="H88" s="74"/>
      <c r="I88" s="196"/>
      <c r="J88" s="74"/>
      <c r="K88" s="74"/>
      <c r="L88" s="72"/>
      <c r="M88" s="263"/>
      <c r="N88" s="47"/>
      <c r="O88" s="47"/>
      <c r="P88" s="47"/>
      <c r="Q88" s="47"/>
      <c r="R88" s="47"/>
      <c r="S88" s="47"/>
      <c r="T88" s="95"/>
      <c r="AT88" s="24" t="s">
        <v>887</v>
      </c>
      <c r="AU88" s="24" t="s">
        <v>78</v>
      </c>
    </row>
    <row r="89" s="1" customFormat="1" ht="63.75" customHeight="1">
      <c r="B89" s="46"/>
      <c r="C89" s="239" t="s">
        <v>80</v>
      </c>
      <c r="D89" s="239" t="s">
        <v>242</v>
      </c>
      <c r="E89" s="240" t="s">
        <v>889</v>
      </c>
      <c r="F89" s="241" t="s">
        <v>890</v>
      </c>
      <c r="G89" s="242" t="s">
        <v>762</v>
      </c>
      <c r="H89" s="243">
        <v>250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44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177</v>
      </c>
      <c r="AT89" s="24" t="s">
        <v>242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177</v>
      </c>
      <c r="BK89" s="224">
        <f>ROUND(I89*H89,2)</f>
        <v>0</v>
      </c>
      <c r="BL89" s="24" t="s">
        <v>177</v>
      </c>
      <c r="BM89" s="24" t="s">
        <v>891</v>
      </c>
    </row>
    <row r="90" s="1" customFormat="1">
      <c r="B90" s="46"/>
      <c r="C90" s="74"/>
      <c r="D90" s="261" t="s">
        <v>887</v>
      </c>
      <c r="E90" s="74"/>
      <c r="F90" s="262" t="s">
        <v>892</v>
      </c>
      <c r="G90" s="74"/>
      <c r="H90" s="74"/>
      <c r="I90" s="196"/>
      <c r="J90" s="74"/>
      <c r="K90" s="74"/>
      <c r="L90" s="72"/>
      <c r="M90" s="263"/>
      <c r="N90" s="47"/>
      <c r="O90" s="47"/>
      <c r="P90" s="47"/>
      <c r="Q90" s="47"/>
      <c r="R90" s="47"/>
      <c r="S90" s="47"/>
      <c r="T90" s="95"/>
      <c r="AT90" s="24" t="s">
        <v>887</v>
      </c>
      <c r="AU90" s="24" t="s">
        <v>78</v>
      </c>
    </row>
    <row r="91" s="1" customFormat="1" ht="51" customHeight="1">
      <c r="B91" s="46"/>
      <c r="C91" s="239" t="s">
        <v>291</v>
      </c>
      <c r="D91" s="239" t="s">
        <v>242</v>
      </c>
      <c r="E91" s="240" t="s">
        <v>893</v>
      </c>
      <c r="F91" s="241" t="s">
        <v>894</v>
      </c>
      <c r="G91" s="242" t="s">
        <v>382</v>
      </c>
      <c r="H91" s="243">
        <v>15</v>
      </c>
      <c r="I91" s="244"/>
      <c r="J91" s="245">
        <f>ROUND(I91*H91,2)</f>
        <v>0</v>
      </c>
      <c r="K91" s="241" t="s">
        <v>168</v>
      </c>
      <c r="L91" s="72"/>
      <c r="M91" s="246" t="s">
        <v>21</v>
      </c>
      <c r="N91" s="247" t="s">
        <v>44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177</v>
      </c>
      <c r="AT91" s="24" t="s">
        <v>242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177</v>
      </c>
      <c r="BK91" s="224">
        <f>ROUND(I91*H91,2)</f>
        <v>0</v>
      </c>
      <c r="BL91" s="24" t="s">
        <v>177</v>
      </c>
      <c r="BM91" s="24" t="s">
        <v>895</v>
      </c>
    </row>
    <row r="92" s="1" customFormat="1">
      <c r="B92" s="46"/>
      <c r="C92" s="74"/>
      <c r="D92" s="261" t="s">
        <v>887</v>
      </c>
      <c r="E92" s="74"/>
      <c r="F92" s="262" t="s">
        <v>896</v>
      </c>
      <c r="G92" s="74"/>
      <c r="H92" s="74"/>
      <c r="I92" s="196"/>
      <c r="J92" s="74"/>
      <c r="K92" s="74"/>
      <c r="L92" s="72"/>
      <c r="M92" s="263"/>
      <c r="N92" s="47"/>
      <c r="O92" s="47"/>
      <c r="P92" s="47"/>
      <c r="Q92" s="47"/>
      <c r="R92" s="47"/>
      <c r="S92" s="47"/>
      <c r="T92" s="95"/>
      <c r="AT92" s="24" t="s">
        <v>887</v>
      </c>
      <c r="AU92" s="24" t="s">
        <v>78</v>
      </c>
    </row>
    <row r="93" s="1" customFormat="1" ht="127.5" customHeight="1">
      <c r="B93" s="46"/>
      <c r="C93" s="239" t="s">
        <v>177</v>
      </c>
      <c r="D93" s="239" t="s">
        <v>242</v>
      </c>
      <c r="E93" s="240" t="s">
        <v>897</v>
      </c>
      <c r="F93" s="241" t="s">
        <v>898</v>
      </c>
      <c r="G93" s="242" t="s">
        <v>343</v>
      </c>
      <c r="H93" s="243">
        <v>90</v>
      </c>
      <c r="I93" s="244"/>
      <c r="J93" s="245">
        <f>ROUND(I93*H93,2)</f>
        <v>0</v>
      </c>
      <c r="K93" s="241" t="s">
        <v>168</v>
      </c>
      <c r="L93" s="72"/>
      <c r="M93" s="246" t="s">
        <v>21</v>
      </c>
      <c r="N93" s="247" t="s">
        <v>44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177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177</v>
      </c>
      <c r="BK93" s="224">
        <f>ROUND(I93*H93,2)</f>
        <v>0</v>
      </c>
      <c r="BL93" s="24" t="s">
        <v>177</v>
      </c>
      <c r="BM93" s="24" t="s">
        <v>899</v>
      </c>
    </row>
    <row r="94" s="1" customFormat="1">
      <c r="B94" s="46"/>
      <c r="C94" s="74"/>
      <c r="D94" s="261" t="s">
        <v>887</v>
      </c>
      <c r="E94" s="74"/>
      <c r="F94" s="262" t="s">
        <v>900</v>
      </c>
      <c r="G94" s="74"/>
      <c r="H94" s="74"/>
      <c r="I94" s="196"/>
      <c r="J94" s="74"/>
      <c r="K94" s="74"/>
      <c r="L94" s="72"/>
      <c r="M94" s="263"/>
      <c r="N94" s="47"/>
      <c r="O94" s="47"/>
      <c r="P94" s="47"/>
      <c r="Q94" s="47"/>
      <c r="R94" s="47"/>
      <c r="S94" s="47"/>
      <c r="T94" s="95"/>
      <c r="AT94" s="24" t="s">
        <v>887</v>
      </c>
      <c r="AU94" s="24" t="s">
        <v>78</v>
      </c>
    </row>
    <row r="95" s="1" customFormat="1" ht="51" customHeight="1">
      <c r="B95" s="46"/>
      <c r="C95" s="239" t="s">
        <v>263</v>
      </c>
      <c r="D95" s="239" t="s">
        <v>242</v>
      </c>
      <c r="E95" s="240" t="s">
        <v>901</v>
      </c>
      <c r="F95" s="241" t="s">
        <v>902</v>
      </c>
      <c r="G95" s="242" t="s">
        <v>382</v>
      </c>
      <c r="H95" s="243">
        <v>5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44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177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177</v>
      </c>
      <c r="BK95" s="224">
        <f>ROUND(I95*H95,2)</f>
        <v>0</v>
      </c>
      <c r="BL95" s="24" t="s">
        <v>177</v>
      </c>
      <c r="BM95" s="24" t="s">
        <v>903</v>
      </c>
    </row>
    <row r="96" s="1" customFormat="1">
      <c r="B96" s="46"/>
      <c r="C96" s="74"/>
      <c r="D96" s="261" t="s">
        <v>887</v>
      </c>
      <c r="E96" s="74"/>
      <c r="F96" s="262" t="s">
        <v>904</v>
      </c>
      <c r="G96" s="74"/>
      <c r="H96" s="74"/>
      <c r="I96" s="196"/>
      <c r="J96" s="74"/>
      <c r="K96" s="74"/>
      <c r="L96" s="72"/>
      <c r="M96" s="263"/>
      <c r="N96" s="47"/>
      <c r="O96" s="47"/>
      <c r="P96" s="47"/>
      <c r="Q96" s="47"/>
      <c r="R96" s="47"/>
      <c r="S96" s="47"/>
      <c r="T96" s="95"/>
      <c r="AT96" s="24" t="s">
        <v>887</v>
      </c>
      <c r="AU96" s="24" t="s">
        <v>78</v>
      </c>
    </row>
    <row r="97" s="1" customFormat="1" ht="63.75" customHeight="1">
      <c r="B97" s="46"/>
      <c r="C97" s="239" t="s">
        <v>267</v>
      </c>
      <c r="D97" s="239" t="s">
        <v>242</v>
      </c>
      <c r="E97" s="240" t="s">
        <v>905</v>
      </c>
      <c r="F97" s="241" t="s">
        <v>906</v>
      </c>
      <c r="G97" s="242" t="s">
        <v>343</v>
      </c>
      <c r="H97" s="243">
        <v>14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44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177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177</v>
      </c>
      <c r="BK97" s="224">
        <f>ROUND(I97*H97,2)</f>
        <v>0</v>
      </c>
      <c r="BL97" s="24" t="s">
        <v>177</v>
      </c>
      <c r="BM97" s="24" t="s">
        <v>907</v>
      </c>
    </row>
    <row r="98" s="1" customFormat="1">
      <c r="B98" s="46"/>
      <c r="C98" s="74"/>
      <c r="D98" s="261" t="s">
        <v>887</v>
      </c>
      <c r="E98" s="74"/>
      <c r="F98" s="262" t="s">
        <v>908</v>
      </c>
      <c r="G98" s="74"/>
      <c r="H98" s="74"/>
      <c r="I98" s="196"/>
      <c r="J98" s="74"/>
      <c r="K98" s="74"/>
      <c r="L98" s="72"/>
      <c r="M98" s="263"/>
      <c r="N98" s="47"/>
      <c r="O98" s="47"/>
      <c r="P98" s="47"/>
      <c r="Q98" s="47"/>
      <c r="R98" s="47"/>
      <c r="S98" s="47"/>
      <c r="T98" s="95"/>
      <c r="AT98" s="24" t="s">
        <v>887</v>
      </c>
      <c r="AU98" s="24" t="s">
        <v>78</v>
      </c>
    </row>
    <row r="99" s="1" customFormat="1" ht="25.5" customHeight="1">
      <c r="B99" s="46"/>
      <c r="C99" s="239" t="s">
        <v>259</v>
      </c>
      <c r="D99" s="239" t="s">
        <v>242</v>
      </c>
      <c r="E99" s="240" t="s">
        <v>909</v>
      </c>
      <c r="F99" s="241" t="s">
        <v>910</v>
      </c>
      <c r="G99" s="242" t="s">
        <v>167</v>
      </c>
      <c r="H99" s="243">
        <v>10</v>
      </c>
      <c r="I99" s="244"/>
      <c r="J99" s="245">
        <f>ROUND(I99*H99,2)</f>
        <v>0</v>
      </c>
      <c r="K99" s="241" t="s">
        <v>168</v>
      </c>
      <c r="L99" s="72"/>
      <c r="M99" s="246" t="s">
        <v>21</v>
      </c>
      <c r="N99" s="247" t="s">
        <v>44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177</v>
      </c>
      <c r="AT99" s="24" t="s">
        <v>242</v>
      </c>
      <c r="AU99" s="24" t="s">
        <v>78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177</v>
      </c>
      <c r="BK99" s="224">
        <f>ROUND(I99*H99,2)</f>
        <v>0</v>
      </c>
      <c r="BL99" s="24" t="s">
        <v>177</v>
      </c>
      <c r="BM99" s="24" t="s">
        <v>911</v>
      </c>
    </row>
    <row r="100" s="1" customFormat="1">
      <c r="B100" s="46"/>
      <c r="C100" s="74"/>
      <c r="D100" s="261" t="s">
        <v>887</v>
      </c>
      <c r="E100" s="74"/>
      <c r="F100" s="262" t="s">
        <v>912</v>
      </c>
      <c r="G100" s="74"/>
      <c r="H100" s="74"/>
      <c r="I100" s="196"/>
      <c r="J100" s="74"/>
      <c r="K100" s="74"/>
      <c r="L100" s="72"/>
      <c r="M100" s="263"/>
      <c r="N100" s="47"/>
      <c r="O100" s="47"/>
      <c r="P100" s="47"/>
      <c r="Q100" s="47"/>
      <c r="R100" s="47"/>
      <c r="S100" s="47"/>
      <c r="T100" s="95"/>
      <c r="AT100" s="24" t="s">
        <v>887</v>
      </c>
      <c r="AU100" s="24" t="s">
        <v>78</v>
      </c>
    </row>
    <row r="101" s="1" customFormat="1" ht="38.25" customHeight="1">
      <c r="B101" s="46"/>
      <c r="C101" s="239" t="s">
        <v>271</v>
      </c>
      <c r="D101" s="239" t="s">
        <v>242</v>
      </c>
      <c r="E101" s="240" t="s">
        <v>913</v>
      </c>
      <c r="F101" s="241" t="s">
        <v>914</v>
      </c>
      <c r="G101" s="242" t="s">
        <v>167</v>
      </c>
      <c r="H101" s="243">
        <v>4</v>
      </c>
      <c r="I101" s="244"/>
      <c r="J101" s="245">
        <f>ROUND(I101*H101,2)</f>
        <v>0</v>
      </c>
      <c r="K101" s="241" t="s">
        <v>168</v>
      </c>
      <c r="L101" s="72"/>
      <c r="M101" s="246" t="s">
        <v>21</v>
      </c>
      <c r="N101" s="247" t="s">
        <v>44</v>
      </c>
      <c r="O101" s="47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4" t="s">
        <v>177</v>
      </c>
      <c r="AT101" s="24" t="s">
        <v>242</v>
      </c>
      <c r="AU101" s="24" t="s">
        <v>78</v>
      </c>
      <c r="AY101" s="24" t="s">
        <v>170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4" t="s">
        <v>177</v>
      </c>
      <c r="BK101" s="224">
        <f>ROUND(I101*H101,2)</f>
        <v>0</v>
      </c>
      <c r="BL101" s="24" t="s">
        <v>177</v>
      </c>
      <c r="BM101" s="24" t="s">
        <v>915</v>
      </c>
    </row>
    <row r="102" s="1" customFormat="1">
      <c r="B102" s="46"/>
      <c r="C102" s="74"/>
      <c r="D102" s="261" t="s">
        <v>887</v>
      </c>
      <c r="E102" s="74"/>
      <c r="F102" s="262" t="s">
        <v>916</v>
      </c>
      <c r="G102" s="74"/>
      <c r="H102" s="74"/>
      <c r="I102" s="196"/>
      <c r="J102" s="74"/>
      <c r="K102" s="74"/>
      <c r="L102" s="72"/>
      <c r="M102" s="263"/>
      <c r="N102" s="47"/>
      <c r="O102" s="47"/>
      <c r="P102" s="47"/>
      <c r="Q102" s="47"/>
      <c r="R102" s="47"/>
      <c r="S102" s="47"/>
      <c r="T102" s="95"/>
      <c r="AT102" s="24" t="s">
        <v>887</v>
      </c>
      <c r="AU102" s="24" t="s">
        <v>78</v>
      </c>
    </row>
    <row r="103" s="1" customFormat="1" ht="51" customHeight="1">
      <c r="B103" s="46"/>
      <c r="C103" s="239" t="s">
        <v>275</v>
      </c>
      <c r="D103" s="239" t="s">
        <v>242</v>
      </c>
      <c r="E103" s="240" t="s">
        <v>917</v>
      </c>
      <c r="F103" s="241" t="s">
        <v>918</v>
      </c>
      <c r="G103" s="242" t="s">
        <v>167</v>
      </c>
      <c r="H103" s="243">
        <v>8</v>
      </c>
      <c r="I103" s="244"/>
      <c r="J103" s="245">
        <f>ROUND(I103*H103,2)</f>
        <v>0</v>
      </c>
      <c r="K103" s="241" t="s">
        <v>168</v>
      </c>
      <c r="L103" s="72"/>
      <c r="M103" s="246" t="s">
        <v>21</v>
      </c>
      <c r="N103" s="247" t="s">
        <v>44</v>
      </c>
      <c r="O103" s="47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4" t="s">
        <v>177</v>
      </c>
      <c r="AT103" s="24" t="s">
        <v>242</v>
      </c>
      <c r="AU103" s="24" t="s">
        <v>78</v>
      </c>
      <c r="AY103" s="24" t="s">
        <v>170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4" t="s">
        <v>177</v>
      </c>
      <c r="BK103" s="224">
        <f>ROUND(I103*H103,2)</f>
        <v>0</v>
      </c>
      <c r="BL103" s="24" t="s">
        <v>177</v>
      </c>
      <c r="BM103" s="24" t="s">
        <v>919</v>
      </c>
    </row>
    <row r="104" s="1" customFormat="1">
      <c r="B104" s="46"/>
      <c r="C104" s="74"/>
      <c r="D104" s="261" t="s">
        <v>887</v>
      </c>
      <c r="E104" s="74"/>
      <c r="F104" s="262" t="s">
        <v>920</v>
      </c>
      <c r="G104" s="74"/>
      <c r="H104" s="74"/>
      <c r="I104" s="196"/>
      <c r="J104" s="74"/>
      <c r="K104" s="74"/>
      <c r="L104" s="72"/>
      <c r="M104" s="263"/>
      <c r="N104" s="47"/>
      <c r="O104" s="47"/>
      <c r="P104" s="47"/>
      <c r="Q104" s="47"/>
      <c r="R104" s="47"/>
      <c r="S104" s="47"/>
      <c r="T104" s="95"/>
      <c r="AT104" s="24" t="s">
        <v>887</v>
      </c>
      <c r="AU104" s="24" t="s">
        <v>78</v>
      </c>
    </row>
    <row r="105" s="1" customFormat="1" ht="76.5" customHeight="1">
      <c r="B105" s="46"/>
      <c r="C105" s="239" t="s">
        <v>279</v>
      </c>
      <c r="D105" s="239" t="s">
        <v>242</v>
      </c>
      <c r="E105" s="240" t="s">
        <v>921</v>
      </c>
      <c r="F105" s="241" t="s">
        <v>922</v>
      </c>
      <c r="G105" s="242" t="s">
        <v>923</v>
      </c>
      <c r="H105" s="243">
        <v>12</v>
      </c>
      <c r="I105" s="244"/>
      <c r="J105" s="245">
        <f>ROUND(I105*H105,2)</f>
        <v>0</v>
      </c>
      <c r="K105" s="241" t="s">
        <v>168</v>
      </c>
      <c r="L105" s="72"/>
      <c r="M105" s="246" t="s">
        <v>21</v>
      </c>
      <c r="N105" s="247" t="s">
        <v>44</v>
      </c>
      <c r="O105" s="47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4" t="s">
        <v>177</v>
      </c>
      <c r="AT105" s="24" t="s">
        <v>242</v>
      </c>
      <c r="AU105" s="24" t="s">
        <v>78</v>
      </c>
      <c r="AY105" s="24" t="s">
        <v>170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4" t="s">
        <v>177</v>
      </c>
      <c r="BK105" s="224">
        <f>ROUND(I105*H105,2)</f>
        <v>0</v>
      </c>
      <c r="BL105" s="24" t="s">
        <v>177</v>
      </c>
      <c r="BM105" s="24" t="s">
        <v>924</v>
      </c>
    </row>
    <row r="106" s="1" customFormat="1">
      <c r="B106" s="46"/>
      <c r="C106" s="74"/>
      <c r="D106" s="261" t="s">
        <v>887</v>
      </c>
      <c r="E106" s="74"/>
      <c r="F106" s="262" t="s">
        <v>925</v>
      </c>
      <c r="G106" s="74"/>
      <c r="H106" s="74"/>
      <c r="I106" s="196"/>
      <c r="J106" s="74"/>
      <c r="K106" s="74"/>
      <c r="L106" s="72"/>
      <c r="M106" s="263"/>
      <c r="N106" s="47"/>
      <c r="O106" s="47"/>
      <c r="P106" s="47"/>
      <c r="Q106" s="47"/>
      <c r="R106" s="47"/>
      <c r="S106" s="47"/>
      <c r="T106" s="95"/>
      <c r="AT106" s="24" t="s">
        <v>887</v>
      </c>
      <c r="AU106" s="24" t="s">
        <v>78</v>
      </c>
    </row>
    <row r="107" s="1" customFormat="1" ht="63.75" customHeight="1">
      <c r="B107" s="46"/>
      <c r="C107" s="239" t="s">
        <v>255</v>
      </c>
      <c r="D107" s="239" t="s">
        <v>242</v>
      </c>
      <c r="E107" s="240" t="s">
        <v>926</v>
      </c>
      <c r="F107" s="241" t="s">
        <v>927</v>
      </c>
      <c r="G107" s="242" t="s">
        <v>923</v>
      </c>
      <c r="H107" s="243">
        <v>4</v>
      </c>
      <c r="I107" s="244"/>
      <c r="J107" s="245">
        <f>ROUND(I107*H107,2)</f>
        <v>0</v>
      </c>
      <c r="K107" s="241" t="s">
        <v>168</v>
      </c>
      <c r="L107" s="72"/>
      <c r="M107" s="246" t="s">
        <v>21</v>
      </c>
      <c r="N107" s="247" t="s">
        <v>44</v>
      </c>
      <c r="O107" s="47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AR107" s="24" t="s">
        <v>177</v>
      </c>
      <c r="AT107" s="24" t="s">
        <v>242</v>
      </c>
      <c r="AU107" s="24" t="s">
        <v>78</v>
      </c>
      <c r="AY107" s="24" t="s">
        <v>170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4" t="s">
        <v>177</v>
      </c>
      <c r="BK107" s="224">
        <f>ROUND(I107*H107,2)</f>
        <v>0</v>
      </c>
      <c r="BL107" s="24" t="s">
        <v>177</v>
      </c>
      <c r="BM107" s="24" t="s">
        <v>928</v>
      </c>
    </row>
    <row r="108" s="1" customFormat="1">
      <c r="B108" s="46"/>
      <c r="C108" s="74"/>
      <c r="D108" s="261" t="s">
        <v>887</v>
      </c>
      <c r="E108" s="74"/>
      <c r="F108" s="262" t="s">
        <v>929</v>
      </c>
      <c r="G108" s="74"/>
      <c r="H108" s="74"/>
      <c r="I108" s="196"/>
      <c r="J108" s="74"/>
      <c r="K108" s="74"/>
      <c r="L108" s="72"/>
      <c r="M108" s="263"/>
      <c r="N108" s="47"/>
      <c r="O108" s="47"/>
      <c r="P108" s="47"/>
      <c r="Q108" s="47"/>
      <c r="R108" s="47"/>
      <c r="S108" s="47"/>
      <c r="T108" s="95"/>
      <c r="AT108" s="24" t="s">
        <v>887</v>
      </c>
      <c r="AU108" s="24" t="s">
        <v>78</v>
      </c>
    </row>
    <row r="109" s="1" customFormat="1" ht="63.75" customHeight="1">
      <c r="B109" s="46"/>
      <c r="C109" s="239" t="s">
        <v>287</v>
      </c>
      <c r="D109" s="239" t="s">
        <v>242</v>
      </c>
      <c r="E109" s="240" t="s">
        <v>930</v>
      </c>
      <c r="F109" s="241" t="s">
        <v>931</v>
      </c>
      <c r="G109" s="242" t="s">
        <v>343</v>
      </c>
      <c r="H109" s="243">
        <v>180</v>
      </c>
      <c r="I109" s="244"/>
      <c r="J109" s="245">
        <f>ROUND(I109*H109,2)</f>
        <v>0</v>
      </c>
      <c r="K109" s="241" t="s">
        <v>168</v>
      </c>
      <c r="L109" s="72"/>
      <c r="M109" s="246" t="s">
        <v>21</v>
      </c>
      <c r="N109" s="247" t="s">
        <v>44</v>
      </c>
      <c r="O109" s="47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4" t="s">
        <v>177</v>
      </c>
      <c r="AT109" s="24" t="s">
        <v>242</v>
      </c>
      <c r="AU109" s="24" t="s">
        <v>78</v>
      </c>
      <c r="AY109" s="24" t="s">
        <v>170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4" t="s">
        <v>177</v>
      </c>
      <c r="BK109" s="224">
        <f>ROUND(I109*H109,2)</f>
        <v>0</v>
      </c>
      <c r="BL109" s="24" t="s">
        <v>177</v>
      </c>
      <c r="BM109" s="24" t="s">
        <v>932</v>
      </c>
    </row>
    <row r="110" s="1" customFormat="1">
      <c r="B110" s="46"/>
      <c r="C110" s="74"/>
      <c r="D110" s="261" t="s">
        <v>887</v>
      </c>
      <c r="E110" s="74"/>
      <c r="F110" s="262" t="s">
        <v>933</v>
      </c>
      <c r="G110" s="74"/>
      <c r="H110" s="74"/>
      <c r="I110" s="196"/>
      <c r="J110" s="74"/>
      <c r="K110" s="74"/>
      <c r="L110" s="72"/>
      <c r="M110" s="263"/>
      <c r="N110" s="47"/>
      <c r="O110" s="47"/>
      <c r="P110" s="47"/>
      <c r="Q110" s="47"/>
      <c r="R110" s="47"/>
      <c r="S110" s="47"/>
      <c r="T110" s="95"/>
      <c r="AT110" s="24" t="s">
        <v>887</v>
      </c>
      <c r="AU110" s="24" t="s">
        <v>78</v>
      </c>
    </row>
    <row r="111" s="1" customFormat="1" ht="63.75" customHeight="1">
      <c r="B111" s="46"/>
      <c r="C111" s="239" t="s">
        <v>379</v>
      </c>
      <c r="D111" s="239" t="s">
        <v>242</v>
      </c>
      <c r="E111" s="240" t="s">
        <v>934</v>
      </c>
      <c r="F111" s="241" t="s">
        <v>935</v>
      </c>
      <c r="G111" s="242" t="s">
        <v>343</v>
      </c>
      <c r="H111" s="243">
        <v>180</v>
      </c>
      <c r="I111" s="244"/>
      <c r="J111" s="245">
        <f>ROUND(I111*H111,2)</f>
        <v>0</v>
      </c>
      <c r="K111" s="241" t="s">
        <v>168</v>
      </c>
      <c r="L111" s="72"/>
      <c r="M111" s="246" t="s">
        <v>21</v>
      </c>
      <c r="N111" s="247" t="s">
        <v>44</v>
      </c>
      <c r="O111" s="47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4" t="s">
        <v>177</v>
      </c>
      <c r="AT111" s="24" t="s">
        <v>242</v>
      </c>
      <c r="AU111" s="24" t="s">
        <v>78</v>
      </c>
      <c r="AY111" s="24" t="s">
        <v>170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4" t="s">
        <v>177</v>
      </c>
      <c r="BK111" s="224">
        <f>ROUND(I111*H111,2)</f>
        <v>0</v>
      </c>
      <c r="BL111" s="24" t="s">
        <v>177</v>
      </c>
      <c r="BM111" s="24" t="s">
        <v>936</v>
      </c>
    </row>
    <row r="112" s="1" customFormat="1">
      <c r="B112" s="46"/>
      <c r="C112" s="74"/>
      <c r="D112" s="261" t="s">
        <v>887</v>
      </c>
      <c r="E112" s="74"/>
      <c r="F112" s="262" t="s">
        <v>933</v>
      </c>
      <c r="G112" s="74"/>
      <c r="H112" s="74"/>
      <c r="I112" s="196"/>
      <c r="J112" s="74"/>
      <c r="K112" s="74"/>
      <c r="L112" s="72"/>
      <c r="M112" s="263"/>
      <c r="N112" s="47"/>
      <c r="O112" s="47"/>
      <c r="P112" s="47"/>
      <c r="Q112" s="47"/>
      <c r="R112" s="47"/>
      <c r="S112" s="47"/>
      <c r="T112" s="95"/>
      <c r="AT112" s="24" t="s">
        <v>887</v>
      </c>
      <c r="AU112" s="24" t="s">
        <v>78</v>
      </c>
    </row>
    <row r="113" s="1" customFormat="1" ht="25.5" customHeight="1">
      <c r="B113" s="46"/>
      <c r="C113" s="239" t="s">
        <v>388</v>
      </c>
      <c r="D113" s="239" t="s">
        <v>242</v>
      </c>
      <c r="E113" s="240" t="s">
        <v>937</v>
      </c>
      <c r="F113" s="241" t="s">
        <v>938</v>
      </c>
      <c r="G113" s="242" t="s">
        <v>762</v>
      </c>
      <c r="H113" s="243">
        <v>1.5</v>
      </c>
      <c r="I113" s="244"/>
      <c r="J113" s="245">
        <f>ROUND(I113*H113,2)</f>
        <v>0</v>
      </c>
      <c r="K113" s="241" t="s">
        <v>168</v>
      </c>
      <c r="L113" s="72"/>
      <c r="M113" s="246" t="s">
        <v>21</v>
      </c>
      <c r="N113" s="247" t="s">
        <v>44</v>
      </c>
      <c r="O113" s="47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4" t="s">
        <v>177</v>
      </c>
      <c r="AT113" s="24" t="s">
        <v>242</v>
      </c>
      <c r="AU113" s="24" t="s">
        <v>78</v>
      </c>
      <c r="AY113" s="24" t="s">
        <v>170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4" t="s">
        <v>177</v>
      </c>
      <c r="BK113" s="224">
        <f>ROUND(I113*H113,2)</f>
        <v>0</v>
      </c>
      <c r="BL113" s="24" t="s">
        <v>177</v>
      </c>
      <c r="BM113" s="24" t="s">
        <v>939</v>
      </c>
    </row>
    <row r="114" s="1" customFormat="1">
      <c r="B114" s="46"/>
      <c r="C114" s="74"/>
      <c r="D114" s="261" t="s">
        <v>887</v>
      </c>
      <c r="E114" s="74"/>
      <c r="F114" s="262" t="s">
        <v>940</v>
      </c>
      <c r="G114" s="74"/>
      <c r="H114" s="74"/>
      <c r="I114" s="196"/>
      <c r="J114" s="74"/>
      <c r="K114" s="74"/>
      <c r="L114" s="72"/>
      <c r="M114" s="263"/>
      <c r="N114" s="47"/>
      <c r="O114" s="47"/>
      <c r="P114" s="47"/>
      <c r="Q114" s="47"/>
      <c r="R114" s="47"/>
      <c r="S114" s="47"/>
      <c r="T114" s="95"/>
      <c r="AT114" s="24" t="s">
        <v>887</v>
      </c>
      <c r="AU114" s="24" t="s">
        <v>78</v>
      </c>
    </row>
    <row r="115" s="1" customFormat="1" ht="38.25" customHeight="1">
      <c r="B115" s="46"/>
      <c r="C115" s="239" t="s">
        <v>10</v>
      </c>
      <c r="D115" s="239" t="s">
        <v>242</v>
      </c>
      <c r="E115" s="240" t="s">
        <v>941</v>
      </c>
      <c r="F115" s="241" t="s">
        <v>942</v>
      </c>
      <c r="G115" s="242" t="s">
        <v>762</v>
      </c>
      <c r="H115" s="243">
        <v>1.5</v>
      </c>
      <c r="I115" s="244"/>
      <c r="J115" s="245">
        <f>ROUND(I115*H115,2)</f>
        <v>0</v>
      </c>
      <c r="K115" s="241" t="s">
        <v>168</v>
      </c>
      <c r="L115" s="72"/>
      <c r="M115" s="246" t="s">
        <v>21</v>
      </c>
      <c r="N115" s="247" t="s">
        <v>44</v>
      </c>
      <c r="O115" s="47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4" t="s">
        <v>177</v>
      </c>
      <c r="AT115" s="24" t="s">
        <v>242</v>
      </c>
      <c r="AU115" s="24" t="s">
        <v>78</v>
      </c>
      <c r="AY115" s="24" t="s">
        <v>170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4" t="s">
        <v>177</v>
      </c>
      <c r="BK115" s="224">
        <f>ROUND(I115*H115,2)</f>
        <v>0</v>
      </c>
      <c r="BL115" s="24" t="s">
        <v>177</v>
      </c>
      <c r="BM115" s="24" t="s">
        <v>943</v>
      </c>
    </row>
    <row r="116" s="1" customFormat="1">
      <c r="B116" s="46"/>
      <c r="C116" s="74"/>
      <c r="D116" s="261" t="s">
        <v>887</v>
      </c>
      <c r="E116" s="74"/>
      <c r="F116" s="262" t="s">
        <v>944</v>
      </c>
      <c r="G116" s="74"/>
      <c r="H116" s="74"/>
      <c r="I116" s="196"/>
      <c r="J116" s="74"/>
      <c r="K116" s="74"/>
      <c r="L116" s="72"/>
      <c r="M116" s="263"/>
      <c r="N116" s="47"/>
      <c r="O116" s="47"/>
      <c r="P116" s="47"/>
      <c r="Q116" s="47"/>
      <c r="R116" s="47"/>
      <c r="S116" s="47"/>
      <c r="T116" s="95"/>
      <c r="AT116" s="24" t="s">
        <v>887</v>
      </c>
      <c r="AU116" s="24" t="s">
        <v>78</v>
      </c>
    </row>
    <row r="117" s="1" customFormat="1" ht="38.25" customHeight="1">
      <c r="B117" s="46"/>
      <c r="C117" s="239" t="s">
        <v>395</v>
      </c>
      <c r="D117" s="239" t="s">
        <v>242</v>
      </c>
      <c r="E117" s="240" t="s">
        <v>945</v>
      </c>
      <c r="F117" s="241" t="s">
        <v>946</v>
      </c>
      <c r="G117" s="242" t="s">
        <v>382</v>
      </c>
      <c r="H117" s="243">
        <v>80</v>
      </c>
      <c r="I117" s="244"/>
      <c r="J117" s="245">
        <f>ROUND(I117*H117,2)</f>
        <v>0</v>
      </c>
      <c r="K117" s="241" t="s">
        <v>168</v>
      </c>
      <c r="L117" s="72"/>
      <c r="M117" s="246" t="s">
        <v>21</v>
      </c>
      <c r="N117" s="247" t="s">
        <v>44</v>
      </c>
      <c r="O117" s="47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4" t="s">
        <v>177</v>
      </c>
      <c r="AT117" s="24" t="s">
        <v>242</v>
      </c>
      <c r="AU117" s="24" t="s">
        <v>78</v>
      </c>
      <c r="AY117" s="24" t="s">
        <v>170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4" t="s">
        <v>177</v>
      </c>
      <c r="BK117" s="224">
        <f>ROUND(I117*H117,2)</f>
        <v>0</v>
      </c>
      <c r="BL117" s="24" t="s">
        <v>177</v>
      </c>
      <c r="BM117" s="24" t="s">
        <v>947</v>
      </c>
    </row>
    <row r="118" s="1" customFormat="1">
      <c r="B118" s="46"/>
      <c r="C118" s="74"/>
      <c r="D118" s="261" t="s">
        <v>887</v>
      </c>
      <c r="E118" s="74"/>
      <c r="F118" s="262" t="s">
        <v>948</v>
      </c>
      <c r="G118" s="74"/>
      <c r="H118" s="74"/>
      <c r="I118" s="196"/>
      <c r="J118" s="74"/>
      <c r="K118" s="74"/>
      <c r="L118" s="72"/>
      <c r="M118" s="263"/>
      <c r="N118" s="47"/>
      <c r="O118" s="47"/>
      <c r="P118" s="47"/>
      <c r="Q118" s="47"/>
      <c r="R118" s="47"/>
      <c r="S118" s="47"/>
      <c r="T118" s="95"/>
      <c r="AT118" s="24" t="s">
        <v>887</v>
      </c>
      <c r="AU118" s="24" t="s">
        <v>78</v>
      </c>
    </row>
    <row r="119" s="1" customFormat="1" ht="38.25" customHeight="1">
      <c r="B119" s="46"/>
      <c r="C119" s="239" t="s">
        <v>190</v>
      </c>
      <c r="D119" s="239" t="s">
        <v>242</v>
      </c>
      <c r="E119" s="240" t="s">
        <v>949</v>
      </c>
      <c r="F119" s="241" t="s">
        <v>950</v>
      </c>
      <c r="G119" s="242" t="s">
        <v>382</v>
      </c>
      <c r="H119" s="243">
        <v>63</v>
      </c>
      <c r="I119" s="244"/>
      <c r="J119" s="245">
        <f>ROUND(I119*H119,2)</f>
        <v>0</v>
      </c>
      <c r="K119" s="241" t="s">
        <v>168</v>
      </c>
      <c r="L119" s="72"/>
      <c r="M119" s="246" t="s">
        <v>21</v>
      </c>
      <c r="N119" s="247" t="s">
        <v>44</v>
      </c>
      <c r="O119" s="47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4" t="s">
        <v>177</v>
      </c>
      <c r="AT119" s="24" t="s">
        <v>242</v>
      </c>
      <c r="AU119" s="24" t="s">
        <v>78</v>
      </c>
      <c r="AY119" s="24" t="s">
        <v>170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4" t="s">
        <v>177</v>
      </c>
      <c r="BK119" s="224">
        <f>ROUND(I119*H119,2)</f>
        <v>0</v>
      </c>
      <c r="BL119" s="24" t="s">
        <v>177</v>
      </c>
      <c r="BM119" s="24" t="s">
        <v>951</v>
      </c>
    </row>
    <row r="120" s="1" customFormat="1">
      <c r="B120" s="46"/>
      <c r="C120" s="74"/>
      <c r="D120" s="261" t="s">
        <v>887</v>
      </c>
      <c r="E120" s="74"/>
      <c r="F120" s="262" t="s">
        <v>948</v>
      </c>
      <c r="G120" s="74"/>
      <c r="H120" s="74"/>
      <c r="I120" s="196"/>
      <c r="J120" s="74"/>
      <c r="K120" s="74"/>
      <c r="L120" s="72"/>
      <c r="M120" s="263"/>
      <c r="N120" s="47"/>
      <c r="O120" s="47"/>
      <c r="P120" s="47"/>
      <c r="Q120" s="47"/>
      <c r="R120" s="47"/>
      <c r="S120" s="47"/>
      <c r="T120" s="95"/>
      <c r="AT120" s="24" t="s">
        <v>887</v>
      </c>
      <c r="AU120" s="24" t="s">
        <v>78</v>
      </c>
    </row>
    <row r="121" s="1" customFormat="1" ht="38.25" customHeight="1">
      <c r="B121" s="46"/>
      <c r="C121" s="239" t="s">
        <v>186</v>
      </c>
      <c r="D121" s="239" t="s">
        <v>242</v>
      </c>
      <c r="E121" s="240" t="s">
        <v>949</v>
      </c>
      <c r="F121" s="241" t="s">
        <v>950</v>
      </c>
      <c r="G121" s="242" t="s">
        <v>382</v>
      </c>
      <c r="H121" s="243">
        <v>2</v>
      </c>
      <c r="I121" s="244"/>
      <c r="J121" s="245">
        <f>ROUND(I121*H121,2)</f>
        <v>0</v>
      </c>
      <c r="K121" s="241" t="s">
        <v>168</v>
      </c>
      <c r="L121" s="72"/>
      <c r="M121" s="246" t="s">
        <v>21</v>
      </c>
      <c r="N121" s="247" t="s">
        <v>44</v>
      </c>
      <c r="O121" s="47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4" t="s">
        <v>177</v>
      </c>
      <c r="AT121" s="24" t="s">
        <v>242</v>
      </c>
      <c r="AU121" s="24" t="s">
        <v>78</v>
      </c>
      <c r="AY121" s="24" t="s">
        <v>170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4" t="s">
        <v>177</v>
      </c>
      <c r="BK121" s="224">
        <f>ROUND(I121*H121,2)</f>
        <v>0</v>
      </c>
      <c r="BL121" s="24" t="s">
        <v>177</v>
      </c>
      <c r="BM121" s="24" t="s">
        <v>952</v>
      </c>
    </row>
    <row r="122" s="1" customFormat="1">
      <c r="B122" s="46"/>
      <c r="C122" s="74"/>
      <c r="D122" s="261" t="s">
        <v>887</v>
      </c>
      <c r="E122" s="74"/>
      <c r="F122" s="262" t="s">
        <v>948</v>
      </c>
      <c r="G122" s="74"/>
      <c r="H122" s="74"/>
      <c r="I122" s="196"/>
      <c r="J122" s="74"/>
      <c r="K122" s="74"/>
      <c r="L122" s="72"/>
      <c r="M122" s="263"/>
      <c r="N122" s="47"/>
      <c r="O122" s="47"/>
      <c r="P122" s="47"/>
      <c r="Q122" s="47"/>
      <c r="R122" s="47"/>
      <c r="S122" s="47"/>
      <c r="T122" s="95"/>
      <c r="AT122" s="24" t="s">
        <v>887</v>
      </c>
      <c r="AU122" s="24" t="s">
        <v>78</v>
      </c>
    </row>
    <row r="123" s="1" customFormat="1" ht="38.25" customHeight="1">
      <c r="B123" s="46"/>
      <c r="C123" s="239" t="s">
        <v>194</v>
      </c>
      <c r="D123" s="239" t="s">
        <v>242</v>
      </c>
      <c r="E123" s="240" t="s">
        <v>953</v>
      </c>
      <c r="F123" s="241" t="s">
        <v>954</v>
      </c>
      <c r="G123" s="242" t="s">
        <v>762</v>
      </c>
      <c r="H123" s="243">
        <v>90</v>
      </c>
      <c r="I123" s="244"/>
      <c r="J123" s="245">
        <f>ROUND(I123*H123,2)</f>
        <v>0</v>
      </c>
      <c r="K123" s="241" t="s">
        <v>168</v>
      </c>
      <c r="L123" s="72"/>
      <c r="M123" s="246" t="s">
        <v>21</v>
      </c>
      <c r="N123" s="247" t="s">
        <v>44</v>
      </c>
      <c r="O123" s="47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4" t="s">
        <v>177</v>
      </c>
      <c r="AT123" s="24" t="s">
        <v>242</v>
      </c>
      <c r="AU123" s="24" t="s">
        <v>78</v>
      </c>
      <c r="AY123" s="24" t="s">
        <v>170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4" t="s">
        <v>177</v>
      </c>
      <c r="BK123" s="224">
        <f>ROUND(I123*H123,2)</f>
        <v>0</v>
      </c>
      <c r="BL123" s="24" t="s">
        <v>177</v>
      </c>
      <c r="BM123" s="24" t="s">
        <v>955</v>
      </c>
    </row>
    <row r="124" s="1" customFormat="1">
      <c r="B124" s="46"/>
      <c r="C124" s="74"/>
      <c r="D124" s="261" t="s">
        <v>887</v>
      </c>
      <c r="E124" s="74"/>
      <c r="F124" s="262" t="s">
        <v>956</v>
      </c>
      <c r="G124" s="74"/>
      <c r="H124" s="74"/>
      <c r="I124" s="196"/>
      <c r="J124" s="74"/>
      <c r="K124" s="74"/>
      <c r="L124" s="72"/>
      <c r="M124" s="263"/>
      <c r="N124" s="47"/>
      <c r="O124" s="47"/>
      <c r="P124" s="47"/>
      <c r="Q124" s="47"/>
      <c r="R124" s="47"/>
      <c r="S124" s="47"/>
      <c r="T124" s="95"/>
      <c r="AT124" s="24" t="s">
        <v>887</v>
      </c>
      <c r="AU124" s="24" t="s">
        <v>78</v>
      </c>
    </row>
    <row r="125" s="10" customFormat="1" ht="37.44" customHeight="1">
      <c r="B125" s="225"/>
      <c r="C125" s="226"/>
      <c r="D125" s="227" t="s">
        <v>70</v>
      </c>
      <c r="E125" s="228" t="s">
        <v>175</v>
      </c>
      <c r="F125" s="228" t="s">
        <v>176</v>
      </c>
      <c r="G125" s="226"/>
      <c r="H125" s="226"/>
      <c r="I125" s="229"/>
      <c r="J125" s="230">
        <f>BK125</f>
        <v>0</v>
      </c>
      <c r="K125" s="226"/>
      <c r="L125" s="231"/>
      <c r="M125" s="232"/>
      <c r="N125" s="233"/>
      <c r="O125" s="233"/>
      <c r="P125" s="234">
        <f>SUM(P126:P130)</f>
        <v>0</v>
      </c>
      <c r="Q125" s="233"/>
      <c r="R125" s="234">
        <f>SUM(R126:R130)</f>
        <v>36.878</v>
      </c>
      <c r="S125" s="233"/>
      <c r="T125" s="235">
        <f>SUM(T126:T130)</f>
        <v>0</v>
      </c>
      <c r="AR125" s="236" t="s">
        <v>177</v>
      </c>
      <c r="AT125" s="237" t="s">
        <v>70</v>
      </c>
      <c r="AU125" s="237" t="s">
        <v>71</v>
      </c>
      <c r="AY125" s="236" t="s">
        <v>170</v>
      </c>
      <c r="BK125" s="238">
        <f>SUM(BK126:BK130)</f>
        <v>0</v>
      </c>
    </row>
    <row r="126" s="1" customFormat="1" ht="25.5" customHeight="1">
      <c r="B126" s="46"/>
      <c r="C126" s="239" t="s">
        <v>198</v>
      </c>
      <c r="D126" s="239" t="s">
        <v>242</v>
      </c>
      <c r="E126" s="240" t="s">
        <v>957</v>
      </c>
      <c r="F126" s="241" t="s">
        <v>958</v>
      </c>
      <c r="G126" s="242" t="s">
        <v>167</v>
      </c>
      <c r="H126" s="243">
        <v>1</v>
      </c>
      <c r="I126" s="244"/>
      <c r="J126" s="245">
        <f>ROUND(I126*H126,2)</f>
        <v>0</v>
      </c>
      <c r="K126" s="241" t="s">
        <v>168</v>
      </c>
      <c r="L126" s="72"/>
      <c r="M126" s="246" t="s">
        <v>21</v>
      </c>
      <c r="N126" s="247" t="s">
        <v>44</v>
      </c>
      <c r="O126" s="47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4" t="s">
        <v>959</v>
      </c>
      <c r="AT126" s="24" t="s">
        <v>242</v>
      </c>
      <c r="AU126" s="24" t="s">
        <v>78</v>
      </c>
      <c r="AY126" s="24" t="s">
        <v>170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4" t="s">
        <v>177</v>
      </c>
      <c r="BK126" s="224">
        <f>ROUND(I126*H126,2)</f>
        <v>0</v>
      </c>
      <c r="BL126" s="24" t="s">
        <v>959</v>
      </c>
      <c r="BM126" s="24" t="s">
        <v>960</v>
      </c>
    </row>
    <row r="127" s="1" customFormat="1" ht="38.25" customHeight="1">
      <c r="B127" s="46"/>
      <c r="C127" s="239" t="s">
        <v>9</v>
      </c>
      <c r="D127" s="239" t="s">
        <v>242</v>
      </c>
      <c r="E127" s="240" t="s">
        <v>961</v>
      </c>
      <c r="F127" s="241" t="s">
        <v>962</v>
      </c>
      <c r="G127" s="242" t="s">
        <v>167</v>
      </c>
      <c r="H127" s="243">
        <v>1</v>
      </c>
      <c r="I127" s="244"/>
      <c r="J127" s="245">
        <f>ROUND(I127*H127,2)</f>
        <v>0</v>
      </c>
      <c r="K127" s="241" t="s">
        <v>168</v>
      </c>
      <c r="L127" s="72"/>
      <c r="M127" s="246" t="s">
        <v>21</v>
      </c>
      <c r="N127" s="247" t="s">
        <v>44</v>
      </c>
      <c r="O127" s="47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4" t="s">
        <v>959</v>
      </c>
      <c r="AT127" s="24" t="s">
        <v>242</v>
      </c>
      <c r="AU127" s="24" t="s">
        <v>78</v>
      </c>
      <c r="AY127" s="24" t="s">
        <v>170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4" t="s">
        <v>177</v>
      </c>
      <c r="BK127" s="224">
        <f>ROUND(I127*H127,2)</f>
        <v>0</v>
      </c>
      <c r="BL127" s="24" t="s">
        <v>959</v>
      </c>
      <c r="BM127" s="24" t="s">
        <v>963</v>
      </c>
    </row>
    <row r="128" s="1" customFormat="1" ht="16.5" customHeight="1">
      <c r="B128" s="46"/>
      <c r="C128" s="212" t="s">
        <v>205</v>
      </c>
      <c r="D128" s="212" t="s">
        <v>164</v>
      </c>
      <c r="E128" s="213" t="s">
        <v>964</v>
      </c>
      <c r="F128" s="214" t="s">
        <v>965</v>
      </c>
      <c r="G128" s="215" t="s">
        <v>301</v>
      </c>
      <c r="H128" s="216">
        <v>27</v>
      </c>
      <c r="I128" s="217"/>
      <c r="J128" s="218">
        <f>ROUND(I128*H128,2)</f>
        <v>0</v>
      </c>
      <c r="K128" s="214" t="s">
        <v>168</v>
      </c>
      <c r="L128" s="219"/>
      <c r="M128" s="220" t="s">
        <v>21</v>
      </c>
      <c r="N128" s="221" t="s">
        <v>44</v>
      </c>
      <c r="O128" s="47"/>
      <c r="P128" s="222">
        <f>O128*H128</f>
        <v>0</v>
      </c>
      <c r="Q128" s="222">
        <v>1</v>
      </c>
      <c r="R128" s="222">
        <f>Q128*H128</f>
        <v>27</v>
      </c>
      <c r="S128" s="222">
        <v>0</v>
      </c>
      <c r="T128" s="223">
        <f>S128*H128</f>
        <v>0</v>
      </c>
      <c r="AR128" s="24" t="s">
        <v>959</v>
      </c>
      <c r="AT128" s="24" t="s">
        <v>164</v>
      </c>
      <c r="AU128" s="24" t="s">
        <v>78</v>
      </c>
      <c r="AY128" s="24" t="s">
        <v>170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4" t="s">
        <v>177</v>
      </c>
      <c r="BK128" s="224">
        <f>ROUND(I128*H128,2)</f>
        <v>0</v>
      </c>
      <c r="BL128" s="24" t="s">
        <v>959</v>
      </c>
      <c r="BM128" s="24" t="s">
        <v>966</v>
      </c>
    </row>
    <row r="129" s="1" customFormat="1" ht="16.5" customHeight="1">
      <c r="B129" s="46"/>
      <c r="C129" s="212" t="s">
        <v>209</v>
      </c>
      <c r="D129" s="212" t="s">
        <v>164</v>
      </c>
      <c r="E129" s="213" t="s">
        <v>967</v>
      </c>
      <c r="F129" s="214" t="s">
        <v>968</v>
      </c>
      <c r="G129" s="215" t="s">
        <v>301</v>
      </c>
      <c r="H129" s="216">
        <v>9</v>
      </c>
      <c r="I129" s="217"/>
      <c r="J129" s="218">
        <f>ROUND(I129*H129,2)</f>
        <v>0</v>
      </c>
      <c r="K129" s="214" t="s">
        <v>168</v>
      </c>
      <c r="L129" s="219"/>
      <c r="M129" s="220" t="s">
        <v>21</v>
      </c>
      <c r="N129" s="221" t="s">
        <v>44</v>
      </c>
      <c r="O129" s="47"/>
      <c r="P129" s="222">
        <f>O129*H129</f>
        <v>0</v>
      </c>
      <c r="Q129" s="222">
        <v>1</v>
      </c>
      <c r="R129" s="222">
        <f>Q129*H129</f>
        <v>9</v>
      </c>
      <c r="S129" s="222">
        <v>0</v>
      </c>
      <c r="T129" s="223">
        <f>S129*H129</f>
        <v>0</v>
      </c>
      <c r="AR129" s="24" t="s">
        <v>959</v>
      </c>
      <c r="AT129" s="24" t="s">
        <v>164</v>
      </c>
      <c r="AU129" s="24" t="s">
        <v>78</v>
      </c>
      <c r="AY129" s="24" t="s">
        <v>170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4" t="s">
        <v>177</v>
      </c>
      <c r="BK129" s="224">
        <f>ROUND(I129*H129,2)</f>
        <v>0</v>
      </c>
      <c r="BL129" s="24" t="s">
        <v>959</v>
      </c>
      <c r="BM129" s="24" t="s">
        <v>969</v>
      </c>
    </row>
    <row r="130" s="1" customFormat="1" ht="16.5" customHeight="1">
      <c r="B130" s="46"/>
      <c r="C130" s="212" t="s">
        <v>213</v>
      </c>
      <c r="D130" s="212" t="s">
        <v>164</v>
      </c>
      <c r="E130" s="213" t="s">
        <v>970</v>
      </c>
      <c r="F130" s="214" t="s">
        <v>971</v>
      </c>
      <c r="G130" s="215" t="s">
        <v>167</v>
      </c>
      <c r="H130" s="216">
        <v>4</v>
      </c>
      <c r="I130" s="217"/>
      <c r="J130" s="218">
        <f>ROUND(I130*H130,2)</f>
        <v>0</v>
      </c>
      <c r="K130" s="214" t="s">
        <v>168</v>
      </c>
      <c r="L130" s="219"/>
      <c r="M130" s="220" t="s">
        <v>21</v>
      </c>
      <c r="N130" s="221" t="s">
        <v>44</v>
      </c>
      <c r="O130" s="47"/>
      <c r="P130" s="222">
        <f>O130*H130</f>
        <v>0</v>
      </c>
      <c r="Q130" s="222">
        <v>0.2195</v>
      </c>
      <c r="R130" s="222">
        <f>Q130*H130</f>
        <v>0.878</v>
      </c>
      <c r="S130" s="222">
        <v>0</v>
      </c>
      <c r="T130" s="223">
        <f>S130*H130</f>
        <v>0</v>
      </c>
      <c r="AR130" s="24" t="s">
        <v>959</v>
      </c>
      <c r="AT130" s="24" t="s">
        <v>164</v>
      </c>
      <c r="AU130" s="24" t="s">
        <v>78</v>
      </c>
      <c r="AY130" s="24" t="s">
        <v>170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24" t="s">
        <v>177</v>
      </c>
      <c r="BK130" s="224">
        <f>ROUND(I130*H130,2)</f>
        <v>0</v>
      </c>
      <c r="BL130" s="24" t="s">
        <v>959</v>
      </c>
      <c r="BM130" s="24" t="s">
        <v>972</v>
      </c>
    </row>
    <row r="131" s="10" customFormat="1" ht="37.44" customHeight="1">
      <c r="B131" s="225"/>
      <c r="C131" s="226"/>
      <c r="D131" s="227" t="s">
        <v>70</v>
      </c>
      <c r="E131" s="228" t="s">
        <v>121</v>
      </c>
      <c r="F131" s="228" t="s">
        <v>317</v>
      </c>
      <c r="G131" s="226"/>
      <c r="H131" s="226"/>
      <c r="I131" s="229"/>
      <c r="J131" s="230">
        <f>BK131</f>
        <v>0</v>
      </c>
      <c r="K131" s="226"/>
      <c r="L131" s="231"/>
      <c r="M131" s="232"/>
      <c r="N131" s="233"/>
      <c r="O131" s="233"/>
      <c r="P131" s="234">
        <f>SUM(P132:P139)</f>
        <v>0</v>
      </c>
      <c r="Q131" s="233"/>
      <c r="R131" s="234">
        <f>SUM(R132:R139)</f>
        <v>0</v>
      </c>
      <c r="S131" s="233"/>
      <c r="T131" s="235">
        <f>SUM(T132:T139)</f>
        <v>0</v>
      </c>
      <c r="AR131" s="236" t="s">
        <v>263</v>
      </c>
      <c r="AT131" s="237" t="s">
        <v>70</v>
      </c>
      <c r="AU131" s="237" t="s">
        <v>71</v>
      </c>
      <c r="AY131" s="236" t="s">
        <v>170</v>
      </c>
      <c r="BK131" s="238">
        <f>SUM(BK132:BK139)</f>
        <v>0</v>
      </c>
    </row>
    <row r="132" s="1" customFormat="1" ht="153" customHeight="1">
      <c r="B132" s="46"/>
      <c r="C132" s="239" t="s">
        <v>217</v>
      </c>
      <c r="D132" s="239" t="s">
        <v>242</v>
      </c>
      <c r="E132" s="240" t="s">
        <v>973</v>
      </c>
      <c r="F132" s="241" t="s">
        <v>974</v>
      </c>
      <c r="G132" s="242" t="s">
        <v>167</v>
      </c>
      <c r="H132" s="243">
        <v>2</v>
      </c>
      <c r="I132" s="244"/>
      <c r="J132" s="245">
        <f>ROUND(I132*H132,2)</f>
        <v>0</v>
      </c>
      <c r="K132" s="241" t="s">
        <v>168</v>
      </c>
      <c r="L132" s="72"/>
      <c r="M132" s="246" t="s">
        <v>21</v>
      </c>
      <c r="N132" s="247" t="s">
        <v>44</v>
      </c>
      <c r="O132" s="47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AR132" s="24" t="s">
        <v>177</v>
      </c>
      <c r="AT132" s="24" t="s">
        <v>242</v>
      </c>
      <c r="AU132" s="24" t="s">
        <v>78</v>
      </c>
      <c r="AY132" s="24" t="s">
        <v>170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24" t="s">
        <v>177</v>
      </c>
      <c r="BK132" s="224">
        <f>ROUND(I132*H132,2)</f>
        <v>0</v>
      </c>
      <c r="BL132" s="24" t="s">
        <v>177</v>
      </c>
      <c r="BM132" s="24" t="s">
        <v>975</v>
      </c>
    </row>
    <row r="133" s="1" customFormat="1">
      <c r="B133" s="46"/>
      <c r="C133" s="74"/>
      <c r="D133" s="261" t="s">
        <v>887</v>
      </c>
      <c r="E133" s="74"/>
      <c r="F133" s="262" t="s">
        <v>976</v>
      </c>
      <c r="G133" s="74"/>
      <c r="H133" s="74"/>
      <c r="I133" s="196"/>
      <c r="J133" s="74"/>
      <c r="K133" s="74"/>
      <c r="L133" s="72"/>
      <c r="M133" s="263"/>
      <c r="N133" s="47"/>
      <c r="O133" s="47"/>
      <c r="P133" s="47"/>
      <c r="Q133" s="47"/>
      <c r="R133" s="47"/>
      <c r="S133" s="47"/>
      <c r="T133" s="95"/>
      <c r="AT133" s="24" t="s">
        <v>887</v>
      </c>
      <c r="AU133" s="24" t="s">
        <v>78</v>
      </c>
    </row>
    <row r="134" s="1" customFormat="1" ht="153" customHeight="1">
      <c r="B134" s="46"/>
      <c r="C134" s="239" t="s">
        <v>221</v>
      </c>
      <c r="D134" s="239" t="s">
        <v>242</v>
      </c>
      <c r="E134" s="240" t="s">
        <v>977</v>
      </c>
      <c r="F134" s="241" t="s">
        <v>978</v>
      </c>
      <c r="G134" s="242" t="s">
        <v>301</v>
      </c>
      <c r="H134" s="243">
        <v>390</v>
      </c>
      <c r="I134" s="244"/>
      <c r="J134" s="245">
        <f>ROUND(I134*H134,2)</f>
        <v>0</v>
      </c>
      <c r="K134" s="241" t="s">
        <v>168</v>
      </c>
      <c r="L134" s="72"/>
      <c r="M134" s="246" t="s">
        <v>21</v>
      </c>
      <c r="N134" s="247" t="s">
        <v>44</v>
      </c>
      <c r="O134" s="47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4" t="s">
        <v>177</v>
      </c>
      <c r="AT134" s="24" t="s">
        <v>242</v>
      </c>
      <c r="AU134" s="24" t="s">
        <v>78</v>
      </c>
      <c r="AY134" s="24" t="s">
        <v>170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24" t="s">
        <v>177</v>
      </c>
      <c r="BK134" s="224">
        <f>ROUND(I134*H134,2)</f>
        <v>0</v>
      </c>
      <c r="BL134" s="24" t="s">
        <v>177</v>
      </c>
      <c r="BM134" s="24" t="s">
        <v>979</v>
      </c>
    </row>
    <row r="135" s="1" customFormat="1">
      <c r="B135" s="46"/>
      <c r="C135" s="74"/>
      <c r="D135" s="261" t="s">
        <v>887</v>
      </c>
      <c r="E135" s="74"/>
      <c r="F135" s="262" t="s">
        <v>976</v>
      </c>
      <c r="G135" s="74"/>
      <c r="H135" s="74"/>
      <c r="I135" s="196"/>
      <c r="J135" s="74"/>
      <c r="K135" s="74"/>
      <c r="L135" s="72"/>
      <c r="M135" s="263"/>
      <c r="N135" s="47"/>
      <c r="O135" s="47"/>
      <c r="P135" s="47"/>
      <c r="Q135" s="47"/>
      <c r="R135" s="47"/>
      <c r="S135" s="47"/>
      <c r="T135" s="95"/>
      <c r="AT135" s="24" t="s">
        <v>887</v>
      </c>
      <c r="AU135" s="24" t="s">
        <v>78</v>
      </c>
    </row>
    <row r="136" s="1" customFormat="1" ht="153" customHeight="1">
      <c r="B136" s="46"/>
      <c r="C136" s="239" t="s">
        <v>225</v>
      </c>
      <c r="D136" s="239" t="s">
        <v>242</v>
      </c>
      <c r="E136" s="240" t="s">
        <v>980</v>
      </c>
      <c r="F136" s="241" t="s">
        <v>981</v>
      </c>
      <c r="G136" s="242" t="s">
        <v>301</v>
      </c>
      <c r="H136" s="243">
        <v>36</v>
      </c>
      <c r="I136" s="244"/>
      <c r="J136" s="245">
        <f>ROUND(I136*H136,2)</f>
        <v>0</v>
      </c>
      <c r="K136" s="241" t="s">
        <v>168</v>
      </c>
      <c r="L136" s="72"/>
      <c r="M136" s="246" t="s">
        <v>21</v>
      </c>
      <c r="N136" s="247" t="s">
        <v>44</v>
      </c>
      <c r="O136" s="47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AR136" s="24" t="s">
        <v>177</v>
      </c>
      <c r="AT136" s="24" t="s">
        <v>242</v>
      </c>
      <c r="AU136" s="24" t="s">
        <v>78</v>
      </c>
      <c r="AY136" s="24" t="s">
        <v>170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24" t="s">
        <v>177</v>
      </c>
      <c r="BK136" s="224">
        <f>ROUND(I136*H136,2)</f>
        <v>0</v>
      </c>
      <c r="BL136" s="24" t="s">
        <v>177</v>
      </c>
      <c r="BM136" s="24" t="s">
        <v>982</v>
      </c>
    </row>
    <row r="137" s="1" customFormat="1">
      <c r="B137" s="46"/>
      <c r="C137" s="74"/>
      <c r="D137" s="261" t="s">
        <v>887</v>
      </c>
      <c r="E137" s="74"/>
      <c r="F137" s="262" t="s">
        <v>976</v>
      </c>
      <c r="G137" s="74"/>
      <c r="H137" s="74"/>
      <c r="I137" s="196"/>
      <c r="J137" s="74"/>
      <c r="K137" s="74"/>
      <c r="L137" s="72"/>
      <c r="M137" s="263"/>
      <c r="N137" s="47"/>
      <c r="O137" s="47"/>
      <c r="P137" s="47"/>
      <c r="Q137" s="47"/>
      <c r="R137" s="47"/>
      <c r="S137" s="47"/>
      <c r="T137" s="95"/>
      <c r="AT137" s="24" t="s">
        <v>887</v>
      </c>
      <c r="AU137" s="24" t="s">
        <v>78</v>
      </c>
    </row>
    <row r="138" s="1" customFormat="1" ht="25.5" customHeight="1">
      <c r="B138" s="46"/>
      <c r="C138" s="239" t="s">
        <v>229</v>
      </c>
      <c r="D138" s="239" t="s">
        <v>242</v>
      </c>
      <c r="E138" s="240" t="s">
        <v>983</v>
      </c>
      <c r="F138" s="241" t="s">
        <v>984</v>
      </c>
      <c r="G138" s="242" t="s">
        <v>301</v>
      </c>
      <c r="H138" s="243">
        <v>390</v>
      </c>
      <c r="I138" s="244"/>
      <c r="J138" s="245">
        <f>ROUND(I138*H138,2)</f>
        <v>0</v>
      </c>
      <c r="K138" s="241" t="s">
        <v>168</v>
      </c>
      <c r="L138" s="72"/>
      <c r="M138" s="246" t="s">
        <v>21</v>
      </c>
      <c r="N138" s="247" t="s">
        <v>44</v>
      </c>
      <c r="O138" s="47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4" t="s">
        <v>177</v>
      </c>
      <c r="AT138" s="24" t="s">
        <v>242</v>
      </c>
      <c r="AU138" s="24" t="s">
        <v>78</v>
      </c>
      <c r="AY138" s="24" t="s">
        <v>170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24" t="s">
        <v>177</v>
      </c>
      <c r="BK138" s="224">
        <f>ROUND(I138*H138,2)</f>
        <v>0</v>
      </c>
      <c r="BL138" s="24" t="s">
        <v>177</v>
      </c>
      <c r="BM138" s="24" t="s">
        <v>985</v>
      </c>
    </row>
    <row r="139" s="1" customFormat="1">
      <c r="B139" s="46"/>
      <c r="C139" s="74"/>
      <c r="D139" s="261" t="s">
        <v>887</v>
      </c>
      <c r="E139" s="74"/>
      <c r="F139" s="262" t="s">
        <v>986</v>
      </c>
      <c r="G139" s="74"/>
      <c r="H139" s="74"/>
      <c r="I139" s="196"/>
      <c r="J139" s="74"/>
      <c r="K139" s="74"/>
      <c r="L139" s="72"/>
      <c r="M139" s="279"/>
      <c r="N139" s="249"/>
      <c r="O139" s="249"/>
      <c r="P139" s="249"/>
      <c r="Q139" s="249"/>
      <c r="R139" s="249"/>
      <c r="S139" s="249"/>
      <c r="T139" s="280"/>
      <c r="AT139" s="24" t="s">
        <v>887</v>
      </c>
      <c r="AU139" s="24" t="s">
        <v>78</v>
      </c>
    </row>
    <row r="140" s="1" customFormat="1" ht="6.96" customHeight="1">
      <c r="B140" s="67"/>
      <c r="C140" s="68"/>
      <c r="D140" s="68"/>
      <c r="E140" s="68"/>
      <c r="F140" s="68"/>
      <c r="G140" s="68"/>
      <c r="H140" s="68"/>
      <c r="I140" s="178"/>
      <c r="J140" s="68"/>
      <c r="K140" s="68"/>
      <c r="L140" s="72"/>
    </row>
  </sheetData>
  <sheetProtection sheet="1" autoFilter="0" formatColumns="0" formatRows="0" objects="1" scenarios="1" spinCount="100000" saltValue="ePxACl/0A5qwwWI/KRf6t5zGAjCoX5LmBBq3ztTy5AU2GEqmUD4NRjkTUfonTkvZrGLX91ok9aRe8bUzpYqHhQ==" hashValue="5qC52fcne8qi8p3exI/GWS8C3SNQ3TG7zKMxrdrxVMLpQrmYd+8EM6ktEmDNwV6sOF/HKRqf0dfQ3Qv5obgmNA==" algorithmName="SHA-512" password="CC35"/>
  <autoFilter ref="C84:K13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35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877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987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879</v>
      </c>
      <c r="K16" s="51"/>
    </row>
    <row r="17" s="1" customFormat="1" ht="18" customHeight="1">
      <c r="B17" s="46"/>
      <c r="C17" s="47"/>
      <c r="D17" s="47"/>
      <c r="E17" s="35" t="s">
        <v>880</v>
      </c>
      <c r="F17" s="47"/>
      <c r="G17" s="47"/>
      <c r="H17" s="47"/>
      <c r="I17" s="158" t="s">
        <v>30</v>
      </c>
      <c r="J17" s="35" t="s">
        <v>881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882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hidden="1" s="1" customFormat="1" ht="14.4" customHeight="1">
      <c r="B32" s="46"/>
      <c r="C32" s="47"/>
      <c r="D32" s="55" t="s">
        <v>41</v>
      </c>
      <c r="E32" s="55" t="s">
        <v>42</v>
      </c>
      <c r="F32" s="169">
        <f>ROUND(SUM(BE85:BE100), 2)</f>
        <v>0</v>
      </c>
      <c r="G32" s="47"/>
      <c r="H32" s="47"/>
      <c r="I32" s="170">
        <v>0.20999999999999999</v>
      </c>
      <c r="J32" s="169">
        <f>ROUND(ROUND((SUM(BE85:BE100)),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69">
        <f>ROUND(SUM(BF85:BF100), 2)</f>
        <v>0</v>
      </c>
      <c r="G33" s="47"/>
      <c r="H33" s="47"/>
      <c r="I33" s="170">
        <v>0.14999999999999999</v>
      </c>
      <c r="J33" s="169">
        <f>ROUND(ROUND((SUM(BF85:BF100)), 2)*I33, 2)</f>
        <v>0</v>
      </c>
      <c r="K33" s="51"/>
    </row>
    <row r="34" s="1" customFormat="1" ht="14.4" customHeight="1">
      <c r="B34" s="46"/>
      <c r="C34" s="47"/>
      <c r="D34" s="55" t="s">
        <v>41</v>
      </c>
      <c r="E34" s="55" t="s">
        <v>44</v>
      </c>
      <c r="F34" s="169">
        <f>ROUND(SUM(BG85:BG100),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45</v>
      </c>
      <c r="F35" s="169">
        <f>ROUND(SUM(BH85:BH100),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ROUND(SUM(BI85:BI100),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877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Č21 - VRN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ST Most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988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11" customFormat="1" ht="19.92" customHeight="1">
      <c r="B62" s="252"/>
      <c r="C62" s="253"/>
      <c r="D62" s="254" t="s">
        <v>989</v>
      </c>
      <c r="E62" s="255"/>
      <c r="F62" s="255"/>
      <c r="G62" s="255"/>
      <c r="H62" s="255"/>
      <c r="I62" s="256"/>
      <c r="J62" s="257">
        <f>J87</f>
        <v>0</v>
      </c>
      <c r="K62" s="258"/>
    </row>
    <row r="63" s="8" customFormat="1" ht="24.96" customHeight="1">
      <c r="B63" s="189"/>
      <c r="C63" s="190"/>
      <c r="D63" s="191" t="s">
        <v>316</v>
      </c>
      <c r="E63" s="192"/>
      <c r="F63" s="192"/>
      <c r="G63" s="192"/>
      <c r="H63" s="192"/>
      <c r="I63" s="193"/>
      <c r="J63" s="194">
        <f>J94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6.5" customHeight="1">
      <c r="B73" s="46"/>
      <c r="C73" s="74"/>
      <c r="D73" s="74"/>
      <c r="E73" s="197" t="str">
        <f>E7</f>
        <v>Oprava kolejové brzdy a kompresorové stanice v ŽST Most n.n. St4</v>
      </c>
      <c r="F73" s="76"/>
      <c r="G73" s="76"/>
      <c r="H73" s="76"/>
      <c r="I73" s="196"/>
      <c r="J73" s="74"/>
      <c r="K73" s="74"/>
      <c r="L73" s="72"/>
    </row>
    <row r="74">
      <c r="B74" s="28"/>
      <c r="C74" s="76" t="s">
        <v>139</v>
      </c>
      <c r="D74" s="198"/>
      <c r="E74" s="198"/>
      <c r="F74" s="198"/>
      <c r="G74" s="198"/>
      <c r="H74" s="198"/>
      <c r="I74" s="148"/>
      <c r="J74" s="198"/>
      <c r="K74" s="198"/>
      <c r="L74" s="199"/>
    </row>
    <row r="75" s="1" customFormat="1" ht="16.5" customHeight="1">
      <c r="B75" s="46"/>
      <c r="C75" s="74"/>
      <c r="D75" s="74"/>
      <c r="E75" s="197" t="s">
        <v>877</v>
      </c>
      <c r="F75" s="74"/>
      <c r="G75" s="74"/>
      <c r="H75" s="74"/>
      <c r="I75" s="196"/>
      <c r="J75" s="74"/>
      <c r="K75" s="74"/>
      <c r="L75" s="72"/>
    </row>
    <row r="76" s="1" customFormat="1" ht="14.4" customHeight="1">
      <c r="B76" s="46"/>
      <c r="C76" s="76" t="s">
        <v>141</v>
      </c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Č21 - VRN</v>
      </c>
      <c r="F77" s="74"/>
      <c r="G77" s="74"/>
      <c r="H77" s="74"/>
      <c r="I77" s="196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0" t="str">
        <f>F14</f>
        <v>ŽST Most n.n. - St4</v>
      </c>
      <c r="G79" s="74"/>
      <c r="H79" s="74"/>
      <c r="I79" s="201" t="s">
        <v>25</v>
      </c>
      <c r="J79" s="85" t="str">
        <f>IF(J14="","",J14)</f>
        <v>13. 9. 2018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0" t="str">
        <f>E17</f>
        <v>SŽDC s.o., OŘ UNL, ST Most</v>
      </c>
      <c r="G81" s="74"/>
      <c r="H81" s="74"/>
      <c r="I81" s="201" t="s">
        <v>33</v>
      </c>
      <c r="J81" s="200" t="str">
        <f>E23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200" t="str">
        <f>IF(E20="","",E20)</f>
        <v/>
      </c>
      <c r="G82" s="74"/>
      <c r="H82" s="74"/>
      <c r="I82" s="196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9" customFormat="1" ht="29.28" customHeight="1">
      <c r="B84" s="202"/>
      <c r="C84" s="203" t="s">
        <v>151</v>
      </c>
      <c r="D84" s="204" t="s">
        <v>56</v>
      </c>
      <c r="E84" s="204" t="s">
        <v>52</v>
      </c>
      <c r="F84" s="204" t="s">
        <v>152</v>
      </c>
      <c r="G84" s="204" t="s">
        <v>153</v>
      </c>
      <c r="H84" s="204" t="s">
        <v>154</v>
      </c>
      <c r="I84" s="205" t="s">
        <v>155</v>
      </c>
      <c r="J84" s="204" t="s">
        <v>146</v>
      </c>
      <c r="K84" s="206" t="s">
        <v>156</v>
      </c>
      <c r="L84" s="207"/>
      <c r="M84" s="102" t="s">
        <v>157</v>
      </c>
      <c r="N84" s="103" t="s">
        <v>41</v>
      </c>
      <c r="O84" s="103" t="s">
        <v>158</v>
      </c>
      <c r="P84" s="103" t="s">
        <v>159</v>
      </c>
      <c r="Q84" s="103" t="s">
        <v>160</v>
      </c>
      <c r="R84" s="103" t="s">
        <v>161</v>
      </c>
      <c r="S84" s="103" t="s">
        <v>162</v>
      </c>
      <c r="T84" s="104" t="s">
        <v>163</v>
      </c>
    </row>
    <row r="85" s="1" customFormat="1" ht="29.28" customHeight="1">
      <c r="B85" s="46"/>
      <c r="C85" s="108" t="s">
        <v>147</v>
      </c>
      <c r="D85" s="74"/>
      <c r="E85" s="74"/>
      <c r="F85" s="74"/>
      <c r="G85" s="74"/>
      <c r="H85" s="74"/>
      <c r="I85" s="196"/>
      <c r="J85" s="208">
        <f>BK85</f>
        <v>0</v>
      </c>
      <c r="K85" s="74"/>
      <c r="L85" s="72"/>
      <c r="M85" s="105"/>
      <c r="N85" s="106"/>
      <c r="O85" s="106"/>
      <c r="P85" s="209">
        <f>P86+P94</f>
        <v>0</v>
      </c>
      <c r="Q85" s="106"/>
      <c r="R85" s="209">
        <f>R86+R94</f>
        <v>0</v>
      </c>
      <c r="S85" s="106"/>
      <c r="T85" s="210">
        <f>T86+T94</f>
        <v>0</v>
      </c>
      <c r="AT85" s="24" t="s">
        <v>70</v>
      </c>
      <c r="AU85" s="24" t="s">
        <v>148</v>
      </c>
      <c r="BK85" s="211">
        <f>BK86+BK94</f>
        <v>0</v>
      </c>
    </row>
    <row r="86" s="10" customFormat="1" ht="37.44" customHeight="1">
      <c r="B86" s="225"/>
      <c r="C86" s="226"/>
      <c r="D86" s="227" t="s">
        <v>70</v>
      </c>
      <c r="E86" s="228" t="s">
        <v>990</v>
      </c>
      <c r="F86" s="228" t="s">
        <v>991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P87</f>
        <v>0</v>
      </c>
      <c r="Q86" s="233"/>
      <c r="R86" s="234">
        <f>R87</f>
        <v>0</v>
      </c>
      <c r="S86" s="233"/>
      <c r="T86" s="235">
        <f>T87</f>
        <v>0</v>
      </c>
      <c r="AR86" s="236" t="s">
        <v>78</v>
      </c>
      <c r="AT86" s="237" t="s">
        <v>70</v>
      </c>
      <c r="AU86" s="237" t="s">
        <v>71</v>
      </c>
      <c r="AY86" s="236" t="s">
        <v>170</v>
      </c>
      <c r="BK86" s="238">
        <f>BK87</f>
        <v>0</v>
      </c>
    </row>
    <row r="87" s="10" customFormat="1" ht="19.92" customHeight="1">
      <c r="B87" s="225"/>
      <c r="C87" s="226"/>
      <c r="D87" s="227" t="s">
        <v>70</v>
      </c>
      <c r="E87" s="259" t="s">
        <v>992</v>
      </c>
      <c r="F87" s="259" t="s">
        <v>993</v>
      </c>
      <c r="G87" s="226"/>
      <c r="H87" s="226"/>
      <c r="I87" s="229"/>
      <c r="J87" s="260">
        <f>BK87</f>
        <v>0</v>
      </c>
      <c r="K87" s="226"/>
      <c r="L87" s="231"/>
      <c r="M87" s="232"/>
      <c r="N87" s="233"/>
      <c r="O87" s="233"/>
      <c r="P87" s="234">
        <f>SUM(P88:P93)</f>
        <v>0</v>
      </c>
      <c r="Q87" s="233"/>
      <c r="R87" s="234">
        <f>SUM(R88:R93)</f>
        <v>0</v>
      </c>
      <c r="S87" s="233"/>
      <c r="T87" s="235">
        <f>SUM(T88:T93)</f>
        <v>0</v>
      </c>
      <c r="AR87" s="236" t="s">
        <v>78</v>
      </c>
      <c r="AT87" s="237" t="s">
        <v>70</v>
      </c>
      <c r="AU87" s="237" t="s">
        <v>78</v>
      </c>
      <c r="AY87" s="236" t="s">
        <v>170</v>
      </c>
      <c r="BK87" s="238">
        <f>SUM(BK88:BK93)</f>
        <v>0</v>
      </c>
    </row>
    <row r="88" s="1" customFormat="1" ht="16.5" customHeight="1">
      <c r="B88" s="46"/>
      <c r="C88" s="239" t="s">
        <v>78</v>
      </c>
      <c r="D88" s="239" t="s">
        <v>242</v>
      </c>
      <c r="E88" s="240" t="s">
        <v>994</v>
      </c>
      <c r="F88" s="241" t="s">
        <v>995</v>
      </c>
      <c r="G88" s="242" t="s">
        <v>167</v>
      </c>
      <c r="H88" s="243">
        <v>1</v>
      </c>
      <c r="I88" s="244"/>
      <c r="J88" s="245">
        <f>ROUND(I88*H88,2)</f>
        <v>0</v>
      </c>
      <c r="K88" s="241" t="s">
        <v>168</v>
      </c>
      <c r="L88" s="72"/>
      <c r="M88" s="246" t="s">
        <v>21</v>
      </c>
      <c r="N88" s="247" t="s">
        <v>44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177</v>
      </c>
      <c r="AT88" s="24" t="s">
        <v>242</v>
      </c>
      <c r="AU88" s="24" t="s">
        <v>80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177</v>
      </c>
      <c r="BK88" s="224">
        <f>ROUND(I88*H88,2)</f>
        <v>0</v>
      </c>
      <c r="BL88" s="24" t="s">
        <v>177</v>
      </c>
      <c r="BM88" s="24" t="s">
        <v>80</v>
      </c>
    </row>
    <row r="89" s="1" customFormat="1" ht="16.5" customHeight="1">
      <c r="B89" s="46"/>
      <c r="C89" s="239" t="s">
        <v>80</v>
      </c>
      <c r="D89" s="239" t="s">
        <v>242</v>
      </c>
      <c r="E89" s="240" t="s">
        <v>996</v>
      </c>
      <c r="F89" s="241" t="s">
        <v>997</v>
      </c>
      <c r="G89" s="242" t="s">
        <v>167</v>
      </c>
      <c r="H89" s="243">
        <v>1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44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177</v>
      </c>
      <c r="AT89" s="24" t="s">
        <v>242</v>
      </c>
      <c r="AU89" s="24" t="s">
        <v>80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177</v>
      </c>
      <c r="BK89" s="224">
        <f>ROUND(I89*H89,2)</f>
        <v>0</v>
      </c>
      <c r="BL89" s="24" t="s">
        <v>177</v>
      </c>
      <c r="BM89" s="24" t="s">
        <v>177</v>
      </c>
    </row>
    <row r="90" s="1" customFormat="1" ht="16.5" customHeight="1">
      <c r="B90" s="46"/>
      <c r="C90" s="239" t="s">
        <v>291</v>
      </c>
      <c r="D90" s="239" t="s">
        <v>242</v>
      </c>
      <c r="E90" s="240" t="s">
        <v>998</v>
      </c>
      <c r="F90" s="241" t="s">
        <v>999</v>
      </c>
      <c r="G90" s="242" t="s">
        <v>167</v>
      </c>
      <c r="H90" s="243">
        <v>2</v>
      </c>
      <c r="I90" s="244"/>
      <c r="J90" s="245">
        <f>ROUND(I90*H90,2)</f>
        <v>0</v>
      </c>
      <c r="K90" s="241" t="s">
        <v>168</v>
      </c>
      <c r="L90" s="72"/>
      <c r="M90" s="246" t="s">
        <v>21</v>
      </c>
      <c r="N90" s="247" t="s">
        <v>44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177</v>
      </c>
      <c r="AT90" s="24" t="s">
        <v>242</v>
      </c>
      <c r="AU90" s="24" t="s">
        <v>80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177</v>
      </c>
      <c r="BK90" s="224">
        <f>ROUND(I90*H90,2)</f>
        <v>0</v>
      </c>
      <c r="BL90" s="24" t="s">
        <v>177</v>
      </c>
      <c r="BM90" s="24" t="s">
        <v>267</v>
      </c>
    </row>
    <row r="91" s="1" customFormat="1">
      <c r="B91" s="46"/>
      <c r="C91" s="74"/>
      <c r="D91" s="261" t="s">
        <v>427</v>
      </c>
      <c r="E91" s="74"/>
      <c r="F91" s="262" t="s">
        <v>1000</v>
      </c>
      <c r="G91" s="74"/>
      <c r="H91" s="74"/>
      <c r="I91" s="196"/>
      <c r="J91" s="74"/>
      <c r="K91" s="74"/>
      <c r="L91" s="72"/>
      <c r="M91" s="263"/>
      <c r="N91" s="47"/>
      <c r="O91" s="47"/>
      <c r="P91" s="47"/>
      <c r="Q91" s="47"/>
      <c r="R91" s="47"/>
      <c r="S91" s="47"/>
      <c r="T91" s="95"/>
      <c r="AT91" s="24" t="s">
        <v>427</v>
      </c>
      <c r="AU91" s="24" t="s">
        <v>80</v>
      </c>
    </row>
    <row r="92" s="1" customFormat="1" ht="16.5" customHeight="1">
      <c r="B92" s="46"/>
      <c r="C92" s="239" t="s">
        <v>177</v>
      </c>
      <c r="D92" s="239" t="s">
        <v>242</v>
      </c>
      <c r="E92" s="240" t="s">
        <v>1001</v>
      </c>
      <c r="F92" s="241" t="s">
        <v>1002</v>
      </c>
      <c r="G92" s="242" t="s">
        <v>343</v>
      </c>
      <c r="H92" s="243">
        <v>716</v>
      </c>
      <c r="I92" s="244"/>
      <c r="J92" s="245">
        <f>ROUND(I92*H92,2)</f>
        <v>0</v>
      </c>
      <c r="K92" s="241" t="s">
        <v>168</v>
      </c>
      <c r="L92" s="72"/>
      <c r="M92" s="246" t="s">
        <v>21</v>
      </c>
      <c r="N92" s="247" t="s">
        <v>44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177</v>
      </c>
      <c r="AT92" s="24" t="s">
        <v>242</v>
      </c>
      <c r="AU92" s="24" t="s">
        <v>80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177</v>
      </c>
      <c r="BK92" s="224">
        <f>ROUND(I92*H92,2)</f>
        <v>0</v>
      </c>
      <c r="BL92" s="24" t="s">
        <v>177</v>
      </c>
      <c r="BM92" s="24" t="s">
        <v>271</v>
      </c>
    </row>
    <row r="93" s="1" customFormat="1">
      <c r="B93" s="46"/>
      <c r="C93" s="74"/>
      <c r="D93" s="261" t="s">
        <v>427</v>
      </c>
      <c r="E93" s="74"/>
      <c r="F93" s="262" t="s">
        <v>1003</v>
      </c>
      <c r="G93" s="74"/>
      <c r="H93" s="74"/>
      <c r="I93" s="196"/>
      <c r="J93" s="74"/>
      <c r="K93" s="74"/>
      <c r="L93" s="72"/>
      <c r="M93" s="263"/>
      <c r="N93" s="47"/>
      <c r="O93" s="47"/>
      <c r="P93" s="47"/>
      <c r="Q93" s="47"/>
      <c r="R93" s="47"/>
      <c r="S93" s="47"/>
      <c r="T93" s="95"/>
      <c r="AT93" s="24" t="s">
        <v>427</v>
      </c>
      <c r="AU93" s="24" t="s">
        <v>80</v>
      </c>
    </row>
    <row r="94" s="10" customFormat="1" ht="37.44" customHeight="1">
      <c r="B94" s="225"/>
      <c r="C94" s="226"/>
      <c r="D94" s="227" t="s">
        <v>70</v>
      </c>
      <c r="E94" s="228" t="s">
        <v>121</v>
      </c>
      <c r="F94" s="228" t="s">
        <v>317</v>
      </c>
      <c r="G94" s="226"/>
      <c r="H94" s="226"/>
      <c r="I94" s="229"/>
      <c r="J94" s="230">
        <f>BK94</f>
        <v>0</v>
      </c>
      <c r="K94" s="226"/>
      <c r="L94" s="231"/>
      <c r="M94" s="232"/>
      <c r="N94" s="233"/>
      <c r="O94" s="233"/>
      <c r="P94" s="234">
        <f>SUM(P95:P100)</f>
        <v>0</v>
      </c>
      <c r="Q94" s="233"/>
      <c r="R94" s="234">
        <f>SUM(R95:R100)</f>
        <v>0</v>
      </c>
      <c r="S94" s="233"/>
      <c r="T94" s="235">
        <f>SUM(T95:T100)</f>
        <v>0</v>
      </c>
      <c r="AR94" s="236" t="s">
        <v>263</v>
      </c>
      <c r="AT94" s="237" t="s">
        <v>70</v>
      </c>
      <c r="AU94" s="237" t="s">
        <v>71</v>
      </c>
      <c r="AY94" s="236" t="s">
        <v>170</v>
      </c>
      <c r="BK94" s="238">
        <f>SUM(BK95:BK100)</f>
        <v>0</v>
      </c>
    </row>
    <row r="95" s="1" customFormat="1" ht="16.5" customHeight="1">
      <c r="B95" s="46"/>
      <c r="C95" s="239" t="s">
        <v>263</v>
      </c>
      <c r="D95" s="239" t="s">
        <v>242</v>
      </c>
      <c r="E95" s="240" t="s">
        <v>1004</v>
      </c>
      <c r="F95" s="241" t="s">
        <v>1005</v>
      </c>
      <c r="G95" s="242" t="s">
        <v>1006</v>
      </c>
      <c r="H95" s="281"/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44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177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177</v>
      </c>
      <c r="BK95" s="224">
        <f>ROUND(I95*H95,2)</f>
        <v>0</v>
      </c>
      <c r="BL95" s="24" t="s">
        <v>177</v>
      </c>
      <c r="BM95" s="24" t="s">
        <v>279</v>
      </c>
    </row>
    <row r="96" s="1" customFormat="1">
      <c r="B96" s="46"/>
      <c r="C96" s="74"/>
      <c r="D96" s="261" t="s">
        <v>427</v>
      </c>
      <c r="E96" s="74"/>
      <c r="F96" s="262" t="s">
        <v>1007</v>
      </c>
      <c r="G96" s="74"/>
      <c r="H96" s="74"/>
      <c r="I96" s="196"/>
      <c r="J96" s="74"/>
      <c r="K96" s="74"/>
      <c r="L96" s="72"/>
      <c r="M96" s="263"/>
      <c r="N96" s="47"/>
      <c r="O96" s="47"/>
      <c r="P96" s="47"/>
      <c r="Q96" s="47"/>
      <c r="R96" s="47"/>
      <c r="S96" s="47"/>
      <c r="T96" s="95"/>
      <c r="AT96" s="24" t="s">
        <v>427</v>
      </c>
      <c r="AU96" s="24" t="s">
        <v>78</v>
      </c>
    </row>
    <row r="97" s="1" customFormat="1" ht="16.5" customHeight="1">
      <c r="B97" s="46"/>
      <c r="C97" s="239" t="s">
        <v>259</v>
      </c>
      <c r="D97" s="239" t="s">
        <v>242</v>
      </c>
      <c r="E97" s="240" t="s">
        <v>1008</v>
      </c>
      <c r="F97" s="241" t="s">
        <v>1009</v>
      </c>
      <c r="G97" s="242" t="s">
        <v>1006</v>
      </c>
      <c r="H97" s="281"/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44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177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177</v>
      </c>
      <c r="BK97" s="224">
        <f>ROUND(I97*H97,2)</f>
        <v>0</v>
      </c>
      <c r="BL97" s="24" t="s">
        <v>177</v>
      </c>
      <c r="BM97" s="24" t="s">
        <v>287</v>
      </c>
    </row>
    <row r="98" s="1" customFormat="1" ht="16.5" customHeight="1">
      <c r="B98" s="46"/>
      <c r="C98" s="239" t="s">
        <v>271</v>
      </c>
      <c r="D98" s="239" t="s">
        <v>242</v>
      </c>
      <c r="E98" s="240" t="s">
        <v>324</v>
      </c>
      <c r="F98" s="241" t="s">
        <v>325</v>
      </c>
      <c r="G98" s="242" t="s">
        <v>1006</v>
      </c>
      <c r="H98" s="281"/>
      <c r="I98" s="244"/>
      <c r="J98" s="245">
        <f>ROUND(I98*H98,2)</f>
        <v>0</v>
      </c>
      <c r="K98" s="241" t="s">
        <v>168</v>
      </c>
      <c r="L98" s="72"/>
      <c r="M98" s="246" t="s">
        <v>21</v>
      </c>
      <c r="N98" s="247" t="s">
        <v>44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177</v>
      </c>
      <c r="AT98" s="24" t="s">
        <v>242</v>
      </c>
      <c r="AU98" s="24" t="s">
        <v>78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177</v>
      </c>
      <c r="BK98" s="224">
        <f>ROUND(I98*H98,2)</f>
        <v>0</v>
      </c>
      <c r="BL98" s="24" t="s">
        <v>177</v>
      </c>
      <c r="BM98" s="24" t="s">
        <v>1010</v>
      </c>
    </row>
    <row r="99" s="1" customFormat="1">
      <c r="B99" s="46"/>
      <c r="C99" s="74"/>
      <c r="D99" s="261" t="s">
        <v>427</v>
      </c>
      <c r="E99" s="74"/>
      <c r="F99" s="262" t="s">
        <v>1011</v>
      </c>
      <c r="G99" s="74"/>
      <c r="H99" s="74"/>
      <c r="I99" s="196"/>
      <c r="J99" s="74"/>
      <c r="K99" s="74"/>
      <c r="L99" s="72"/>
      <c r="M99" s="263"/>
      <c r="N99" s="47"/>
      <c r="O99" s="47"/>
      <c r="P99" s="47"/>
      <c r="Q99" s="47"/>
      <c r="R99" s="47"/>
      <c r="S99" s="47"/>
      <c r="T99" s="95"/>
      <c r="AT99" s="24" t="s">
        <v>427</v>
      </c>
      <c r="AU99" s="24" t="s">
        <v>78</v>
      </c>
    </row>
    <row r="100" s="1" customFormat="1" ht="16.5" customHeight="1">
      <c r="B100" s="46"/>
      <c r="C100" s="239" t="s">
        <v>267</v>
      </c>
      <c r="D100" s="239" t="s">
        <v>242</v>
      </c>
      <c r="E100" s="240" t="s">
        <v>1012</v>
      </c>
      <c r="F100" s="241" t="s">
        <v>1013</v>
      </c>
      <c r="G100" s="242" t="s">
        <v>1006</v>
      </c>
      <c r="H100" s="281"/>
      <c r="I100" s="244"/>
      <c r="J100" s="245">
        <f>ROUND(I100*H100,2)</f>
        <v>0</v>
      </c>
      <c r="K100" s="241" t="s">
        <v>168</v>
      </c>
      <c r="L100" s="72"/>
      <c r="M100" s="246" t="s">
        <v>21</v>
      </c>
      <c r="N100" s="248" t="s">
        <v>44</v>
      </c>
      <c r="O100" s="249"/>
      <c r="P100" s="250">
        <f>O100*H100</f>
        <v>0</v>
      </c>
      <c r="Q100" s="250">
        <v>0</v>
      </c>
      <c r="R100" s="250">
        <f>Q100*H100</f>
        <v>0</v>
      </c>
      <c r="S100" s="250">
        <v>0</v>
      </c>
      <c r="T100" s="251">
        <f>S100*H100</f>
        <v>0</v>
      </c>
      <c r="AR100" s="24" t="s">
        <v>177</v>
      </c>
      <c r="AT100" s="24" t="s">
        <v>242</v>
      </c>
      <c r="AU100" s="24" t="s">
        <v>78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177</v>
      </c>
      <c r="BK100" s="224">
        <f>ROUND(I100*H100,2)</f>
        <v>0</v>
      </c>
      <c r="BL100" s="24" t="s">
        <v>177</v>
      </c>
      <c r="BM100" s="24" t="s">
        <v>388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78"/>
      <c r="J101" s="68"/>
      <c r="K101" s="68"/>
      <c r="L101" s="72"/>
    </row>
  </sheetData>
  <sheetProtection sheet="1" autoFilter="0" formatColumns="0" formatRows="0" objects="1" scenarios="1" spinCount="100000" saltValue="7QH5dKsic4WDEtF3VtculX+FoW2e646I7SrTst/9VOKlRLc6uv8Jnpz/r8CPstjFEdw5tlbzK3BC3cVMgMX88Q==" hashValue="w2HxVSemCYIw75vSyJlWXKGFR4W/oLUwontt/zuL4qIKHfMP5QzHTe+u4sYX6bsJO4NVuVOdKJM6fGwV0R/KEg==" algorithmName="SHA-512" password="CC35"/>
  <autoFilter ref="C84:K10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127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35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1014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1015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879</v>
      </c>
      <c r="K16" s="51"/>
    </row>
    <row r="17" s="1" customFormat="1" ht="18" customHeight="1">
      <c r="B17" s="46"/>
      <c r="C17" s="47"/>
      <c r="D17" s="47"/>
      <c r="E17" s="35" t="s">
        <v>880</v>
      </c>
      <c r="F17" s="47"/>
      <c r="G17" s="47"/>
      <c r="H17" s="47"/>
      <c r="I17" s="158" t="s">
        <v>30</v>
      </c>
      <c r="J17" s="35" t="s">
        <v>881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882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hidden="1" s="1" customFormat="1" ht="14.4" customHeight="1">
      <c r="B32" s="46"/>
      <c r="C32" s="47"/>
      <c r="D32" s="55" t="s">
        <v>41</v>
      </c>
      <c r="E32" s="55" t="s">
        <v>42</v>
      </c>
      <c r="F32" s="169">
        <f>ROUND(SUM(BE85:BE210), 2)</f>
        <v>0</v>
      </c>
      <c r="G32" s="47"/>
      <c r="H32" s="47"/>
      <c r="I32" s="170">
        <v>0.20999999999999999</v>
      </c>
      <c r="J32" s="169">
        <f>ROUND(ROUND((SUM(BE85:BE210)),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69">
        <f>ROUND(SUM(BF85:BF210), 2)</f>
        <v>0</v>
      </c>
      <c r="G33" s="47"/>
      <c r="H33" s="47"/>
      <c r="I33" s="170">
        <v>0.14999999999999999</v>
      </c>
      <c r="J33" s="169">
        <f>ROUND(ROUND((SUM(BF85:BF210)), 2)*I33, 2)</f>
        <v>0</v>
      </c>
      <c r="K33" s="51"/>
    </row>
    <row r="34" s="1" customFormat="1" ht="14.4" customHeight="1">
      <c r="B34" s="46"/>
      <c r="C34" s="47"/>
      <c r="D34" s="55" t="s">
        <v>41</v>
      </c>
      <c r="E34" s="55" t="s">
        <v>44</v>
      </c>
      <c r="F34" s="169">
        <f>ROUND(SUM(BG85:BG210),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45</v>
      </c>
      <c r="F35" s="169">
        <f>ROUND(SUM(BH85:BH210),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ROUND(SUM(BI85:BI210),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1014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01-02 - Výhybka č.242 SS49 1 5,7-230 Pld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ST Most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883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8" customFormat="1" ht="24.96" customHeight="1">
      <c r="B62" s="189"/>
      <c r="C62" s="190"/>
      <c r="D62" s="191" t="s">
        <v>316</v>
      </c>
      <c r="E62" s="192"/>
      <c r="F62" s="192"/>
      <c r="G62" s="192"/>
      <c r="H62" s="192"/>
      <c r="I62" s="193"/>
      <c r="J62" s="194">
        <f>J167</f>
        <v>0</v>
      </c>
      <c r="K62" s="195"/>
    </row>
    <row r="63" s="8" customFormat="1" ht="24.96" customHeight="1">
      <c r="B63" s="189"/>
      <c r="C63" s="190"/>
      <c r="D63" s="191" t="s">
        <v>149</v>
      </c>
      <c r="E63" s="192"/>
      <c r="F63" s="192"/>
      <c r="G63" s="192"/>
      <c r="H63" s="192"/>
      <c r="I63" s="193"/>
      <c r="J63" s="194">
        <f>J184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6.5" customHeight="1">
      <c r="B73" s="46"/>
      <c r="C73" s="74"/>
      <c r="D73" s="74"/>
      <c r="E73" s="197" t="str">
        <f>E7</f>
        <v>Oprava kolejové brzdy a kompresorové stanice v ŽST Most n.n. St4</v>
      </c>
      <c r="F73" s="76"/>
      <c r="G73" s="76"/>
      <c r="H73" s="76"/>
      <c r="I73" s="196"/>
      <c r="J73" s="74"/>
      <c r="K73" s="74"/>
      <c r="L73" s="72"/>
    </row>
    <row r="74">
      <c r="B74" s="28"/>
      <c r="C74" s="76" t="s">
        <v>139</v>
      </c>
      <c r="D74" s="198"/>
      <c r="E74" s="198"/>
      <c r="F74" s="198"/>
      <c r="G74" s="198"/>
      <c r="H74" s="198"/>
      <c r="I74" s="148"/>
      <c r="J74" s="198"/>
      <c r="K74" s="198"/>
      <c r="L74" s="199"/>
    </row>
    <row r="75" s="1" customFormat="1" ht="16.5" customHeight="1">
      <c r="B75" s="46"/>
      <c r="C75" s="74"/>
      <c r="D75" s="74"/>
      <c r="E75" s="197" t="s">
        <v>1014</v>
      </c>
      <c r="F75" s="74"/>
      <c r="G75" s="74"/>
      <c r="H75" s="74"/>
      <c r="I75" s="196"/>
      <c r="J75" s="74"/>
      <c r="K75" s="74"/>
      <c r="L75" s="72"/>
    </row>
    <row r="76" s="1" customFormat="1" ht="14.4" customHeight="1">
      <c r="B76" s="46"/>
      <c r="C76" s="76" t="s">
        <v>141</v>
      </c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SO 01-02 - Výhybka č.242 SS49 1 5,7-230 Pld</v>
      </c>
      <c r="F77" s="74"/>
      <c r="G77" s="74"/>
      <c r="H77" s="74"/>
      <c r="I77" s="196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0" t="str">
        <f>F14</f>
        <v>ŽST Most n.n. - St4</v>
      </c>
      <c r="G79" s="74"/>
      <c r="H79" s="74"/>
      <c r="I79" s="201" t="s">
        <v>25</v>
      </c>
      <c r="J79" s="85" t="str">
        <f>IF(J14="","",J14)</f>
        <v>13. 9. 2018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0" t="str">
        <f>E17</f>
        <v>SŽDC s.o., OŘ UNL, ST Most</v>
      </c>
      <c r="G81" s="74"/>
      <c r="H81" s="74"/>
      <c r="I81" s="201" t="s">
        <v>33</v>
      </c>
      <c r="J81" s="200" t="str">
        <f>E23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200" t="str">
        <f>IF(E20="","",E20)</f>
        <v/>
      </c>
      <c r="G82" s="74"/>
      <c r="H82" s="74"/>
      <c r="I82" s="196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9" customFormat="1" ht="29.28" customHeight="1">
      <c r="B84" s="202"/>
      <c r="C84" s="203" t="s">
        <v>151</v>
      </c>
      <c r="D84" s="204" t="s">
        <v>56</v>
      </c>
      <c r="E84" s="204" t="s">
        <v>52</v>
      </c>
      <c r="F84" s="204" t="s">
        <v>152</v>
      </c>
      <c r="G84" s="204" t="s">
        <v>153</v>
      </c>
      <c r="H84" s="204" t="s">
        <v>154</v>
      </c>
      <c r="I84" s="205" t="s">
        <v>155</v>
      </c>
      <c r="J84" s="204" t="s">
        <v>146</v>
      </c>
      <c r="K84" s="206" t="s">
        <v>156</v>
      </c>
      <c r="L84" s="207"/>
      <c r="M84" s="102" t="s">
        <v>157</v>
      </c>
      <c r="N84" s="103" t="s">
        <v>41</v>
      </c>
      <c r="O84" s="103" t="s">
        <v>158</v>
      </c>
      <c r="P84" s="103" t="s">
        <v>159</v>
      </c>
      <c r="Q84" s="103" t="s">
        <v>160</v>
      </c>
      <c r="R84" s="103" t="s">
        <v>161</v>
      </c>
      <c r="S84" s="103" t="s">
        <v>162</v>
      </c>
      <c r="T84" s="104" t="s">
        <v>163</v>
      </c>
    </row>
    <row r="85" s="1" customFormat="1" ht="29.28" customHeight="1">
      <c r="B85" s="46"/>
      <c r="C85" s="108" t="s">
        <v>147</v>
      </c>
      <c r="D85" s="74"/>
      <c r="E85" s="74"/>
      <c r="F85" s="74"/>
      <c r="G85" s="74"/>
      <c r="H85" s="74"/>
      <c r="I85" s="196"/>
      <c r="J85" s="208">
        <f>BK85</f>
        <v>0</v>
      </c>
      <c r="K85" s="74"/>
      <c r="L85" s="72"/>
      <c r="M85" s="105"/>
      <c r="N85" s="106"/>
      <c r="O85" s="106"/>
      <c r="P85" s="209">
        <f>P86+P167+P184</f>
        <v>0</v>
      </c>
      <c r="Q85" s="106"/>
      <c r="R85" s="209">
        <f>R86+R167+R184</f>
        <v>195.37585999999999</v>
      </c>
      <c r="S85" s="106"/>
      <c r="T85" s="210">
        <f>T86+T167+T184</f>
        <v>0</v>
      </c>
      <c r="AT85" s="24" t="s">
        <v>70</v>
      </c>
      <c r="AU85" s="24" t="s">
        <v>148</v>
      </c>
      <c r="BK85" s="211">
        <f>BK86+BK167+BK184</f>
        <v>0</v>
      </c>
    </row>
    <row r="86" s="10" customFormat="1" ht="37.44" customHeight="1">
      <c r="B86" s="225"/>
      <c r="C86" s="226"/>
      <c r="D86" s="227" t="s">
        <v>70</v>
      </c>
      <c r="E86" s="228" t="s">
        <v>263</v>
      </c>
      <c r="F86" s="228" t="s">
        <v>378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SUM(P87:P166)</f>
        <v>0</v>
      </c>
      <c r="Q86" s="233"/>
      <c r="R86" s="234">
        <f>SUM(R87:R166)</f>
        <v>0</v>
      </c>
      <c r="S86" s="233"/>
      <c r="T86" s="235">
        <f>SUM(T87:T166)</f>
        <v>0</v>
      </c>
      <c r="AR86" s="236" t="s">
        <v>78</v>
      </c>
      <c r="AT86" s="237" t="s">
        <v>70</v>
      </c>
      <c r="AU86" s="237" t="s">
        <v>71</v>
      </c>
      <c r="AY86" s="236" t="s">
        <v>170</v>
      </c>
      <c r="BK86" s="238">
        <f>SUM(BK87:BK166)</f>
        <v>0</v>
      </c>
    </row>
    <row r="87" s="1" customFormat="1" ht="51" customHeight="1">
      <c r="B87" s="46"/>
      <c r="C87" s="239" t="s">
        <v>78</v>
      </c>
      <c r="D87" s="239" t="s">
        <v>242</v>
      </c>
      <c r="E87" s="240" t="s">
        <v>884</v>
      </c>
      <c r="F87" s="241" t="s">
        <v>885</v>
      </c>
      <c r="G87" s="242" t="s">
        <v>762</v>
      </c>
      <c r="H87" s="243">
        <v>81</v>
      </c>
      <c r="I87" s="244"/>
      <c r="J87" s="245">
        <f>ROUND(I87*H87,2)</f>
        <v>0</v>
      </c>
      <c r="K87" s="241" t="s">
        <v>168</v>
      </c>
      <c r="L87" s="72"/>
      <c r="M87" s="246" t="s">
        <v>21</v>
      </c>
      <c r="N87" s="247" t="s">
        <v>44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177</v>
      </c>
      <c r="AT87" s="24" t="s">
        <v>242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177</v>
      </c>
      <c r="BK87" s="224">
        <f>ROUND(I87*H87,2)</f>
        <v>0</v>
      </c>
      <c r="BL87" s="24" t="s">
        <v>177</v>
      </c>
      <c r="BM87" s="24" t="s">
        <v>1016</v>
      </c>
    </row>
    <row r="88" s="1" customFormat="1">
      <c r="B88" s="46"/>
      <c r="C88" s="74"/>
      <c r="D88" s="261" t="s">
        <v>887</v>
      </c>
      <c r="E88" s="74"/>
      <c r="F88" s="262" t="s">
        <v>888</v>
      </c>
      <c r="G88" s="74"/>
      <c r="H88" s="74"/>
      <c r="I88" s="196"/>
      <c r="J88" s="74"/>
      <c r="K88" s="74"/>
      <c r="L88" s="72"/>
      <c r="M88" s="263"/>
      <c r="N88" s="47"/>
      <c r="O88" s="47"/>
      <c r="P88" s="47"/>
      <c r="Q88" s="47"/>
      <c r="R88" s="47"/>
      <c r="S88" s="47"/>
      <c r="T88" s="95"/>
      <c r="AT88" s="24" t="s">
        <v>887</v>
      </c>
      <c r="AU88" s="24" t="s">
        <v>78</v>
      </c>
    </row>
    <row r="89" s="1" customFormat="1" ht="63.75" customHeight="1">
      <c r="B89" s="46"/>
      <c r="C89" s="239" t="s">
        <v>80</v>
      </c>
      <c r="D89" s="239" t="s">
        <v>242</v>
      </c>
      <c r="E89" s="240" t="s">
        <v>889</v>
      </c>
      <c r="F89" s="241" t="s">
        <v>890</v>
      </c>
      <c r="G89" s="242" t="s">
        <v>762</v>
      </c>
      <c r="H89" s="243">
        <v>54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44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177</v>
      </c>
      <c r="AT89" s="24" t="s">
        <v>242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177</v>
      </c>
      <c r="BK89" s="224">
        <f>ROUND(I89*H89,2)</f>
        <v>0</v>
      </c>
      <c r="BL89" s="24" t="s">
        <v>177</v>
      </c>
      <c r="BM89" s="24" t="s">
        <v>1017</v>
      </c>
    </row>
    <row r="90" s="1" customFormat="1">
      <c r="B90" s="46"/>
      <c r="C90" s="74"/>
      <c r="D90" s="261" t="s">
        <v>887</v>
      </c>
      <c r="E90" s="74"/>
      <c r="F90" s="262" t="s">
        <v>892</v>
      </c>
      <c r="G90" s="74"/>
      <c r="H90" s="74"/>
      <c r="I90" s="196"/>
      <c r="J90" s="74"/>
      <c r="K90" s="74"/>
      <c r="L90" s="72"/>
      <c r="M90" s="263"/>
      <c r="N90" s="47"/>
      <c r="O90" s="47"/>
      <c r="P90" s="47"/>
      <c r="Q90" s="47"/>
      <c r="R90" s="47"/>
      <c r="S90" s="47"/>
      <c r="T90" s="95"/>
      <c r="AT90" s="24" t="s">
        <v>887</v>
      </c>
      <c r="AU90" s="24" t="s">
        <v>78</v>
      </c>
    </row>
    <row r="91" s="1" customFormat="1" ht="51" customHeight="1">
      <c r="B91" s="46"/>
      <c r="C91" s="239" t="s">
        <v>291</v>
      </c>
      <c r="D91" s="239" t="s">
        <v>242</v>
      </c>
      <c r="E91" s="240" t="s">
        <v>893</v>
      </c>
      <c r="F91" s="241" t="s">
        <v>894</v>
      </c>
      <c r="G91" s="242" t="s">
        <v>382</v>
      </c>
      <c r="H91" s="243">
        <v>15</v>
      </c>
      <c r="I91" s="244"/>
      <c r="J91" s="245">
        <f>ROUND(I91*H91,2)</f>
        <v>0</v>
      </c>
      <c r="K91" s="241" t="s">
        <v>168</v>
      </c>
      <c r="L91" s="72"/>
      <c r="M91" s="246" t="s">
        <v>21</v>
      </c>
      <c r="N91" s="247" t="s">
        <v>44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177</v>
      </c>
      <c r="AT91" s="24" t="s">
        <v>242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177</v>
      </c>
      <c r="BK91" s="224">
        <f>ROUND(I91*H91,2)</f>
        <v>0</v>
      </c>
      <c r="BL91" s="24" t="s">
        <v>177</v>
      </c>
      <c r="BM91" s="24" t="s">
        <v>1018</v>
      </c>
    </row>
    <row r="92" s="1" customFormat="1">
      <c r="B92" s="46"/>
      <c r="C92" s="74"/>
      <c r="D92" s="261" t="s">
        <v>887</v>
      </c>
      <c r="E92" s="74"/>
      <c r="F92" s="262" t="s">
        <v>896</v>
      </c>
      <c r="G92" s="74"/>
      <c r="H92" s="74"/>
      <c r="I92" s="196"/>
      <c r="J92" s="74"/>
      <c r="K92" s="74"/>
      <c r="L92" s="72"/>
      <c r="M92" s="263"/>
      <c r="N92" s="47"/>
      <c r="O92" s="47"/>
      <c r="P92" s="47"/>
      <c r="Q92" s="47"/>
      <c r="R92" s="47"/>
      <c r="S92" s="47"/>
      <c r="T92" s="95"/>
      <c r="AT92" s="24" t="s">
        <v>887</v>
      </c>
      <c r="AU92" s="24" t="s">
        <v>78</v>
      </c>
    </row>
    <row r="93" s="1" customFormat="1" ht="127.5" customHeight="1">
      <c r="B93" s="46"/>
      <c r="C93" s="239" t="s">
        <v>177</v>
      </c>
      <c r="D93" s="239" t="s">
        <v>242</v>
      </c>
      <c r="E93" s="240" t="s">
        <v>1019</v>
      </c>
      <c r="F93" s="241" t="s">
        <v>1020</v>
      </c>
      <c r="G93" s="242" t="s">
        <v>343</v>
      </c>
      <c r="H93" s="243">
        <v>29.977</v>
      </c>
      <c r="I93" s="244"/>
      <c r="J93" s="245">
        <f>ROUND(I93*H93,2)</f>
        <v>0</v>
      </c>
      <c r="K93" s="241" t="s">
        <v>168</v>
      </c>
      <c r="L93" s="72"/>
      <c r="M93" s="246" t="s">
        <v>21</v>
      </c>
      <c r="N93" s="247" t="s">
        <v>44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177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177</v>
      </c>
      <c r="BK93" s="224">
        <f>ROUND(I93*H93,2)</f>
        <v>0</v>
      </c>
      <c r="BL93" s="24" t="s">
        <v>177</v>
      </c>
      <c r="BM93" s="24" t="s">
        <v>1021</v>
      </c>
    </row>
    <row r="94" s="1" customFormat="1">
      <c r="B94" s="46"/>
      <c r="C94" s="74"/>
      <c r="D94" s="261" t="s">
        <v>887</v>
      </c>
      <c r="E94" s="74"/>
      <c r="F94" s="262" t="s">
        <v>900</v>
      </c>
      <c r="G94" s="74"/>
      <c r="H94" s="74"/>
      <c r="I94" s="196"/>
      <c r="J94" s="74"/>
      <c r="K94" s="74"/>
      <c r="L94" s="72"/>
      <c r="M94" s="263"/>
      <c r="N94" s="47"/>
      <c r="O94" s="47"/>
      <c r="P94" s="47"/>
      <c r="Q94" s="47"/>
      <c r="R94" s="47"/>
      <c r="S94" s="47"/>
      <c r="T94" s="95"/>
      <c r="AT94" s="24" t="s">
        <v>887</v>
      </c>
      <c r="AU94" s="24" t="s">
        <v>78</v>
      </c>
    </row>
    <row r="95" s="1" customFormat="1" ht="51" customHeight="1">
      <c r="B95" s="46"/>
      <c r="C95" s="239" t="s">
        <v>263</v>
      </c>
      <c r="D95" s="239" t="s">
        <v>242</v>
      </c>
      <c r="E95" s="240" t="s">
        <v>901</v>
      </c>
      <c r="F95" s="241" t="s">
        <v>902</v>
      </c>
      <c r="G95" s="242" t="s">
        <v>382</v>
      </c>
      <c r="H95" s="243">
        <v>90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44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177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177</v>
      </c>
      <c r="BK95" s="224">
        <f>ROUND(I95*H95,2)</f>
        <v>0</v>
      </c>
      <c r="BL95" s="24" t="s">
        <v>177</v>
      </c>
      <c r="BM95" s="24" t="s">
        <v>1022</v>
      </c>
    </row>
    <row r="96" s="1" customFormat="1">
      <c r="B96" s="46"/>
      <c r="C96" s="74"/>
      <c r="D96" s="261" t="s">
        <v>887</v>
      </c>
      <c r="E96" s="74"/>
      <c r="F96" s="262" t="s">
        <v>904</v>
      </c>
      <c r="G96" s="74"/>
      <c r="H96" s="74"/>
      <c r="I96" s="196"/>
      <c r="J96" s="74"/>
      <c r="K96" s="74"/>
      <c r="L96" s="72"/>
      <c r="M96" s="263"/>
      <c r="N96" s="47"/>
      <c r="O96" s="47"/>
      <c r="P96" s="47"/>
      <c r="Q96" s="47"/>
      <c r="R96" s="47"/>
      <c r="S96" s="47"/>
      <c r="T96" s="95"/>
      <c r="AT96" s="24" t="s">
        <v>887</v>
      </c>
      <c r="AU96" s="24" t="s">
        <v>78</v>
      </c>
    </row>
    <row r="97" s="1" customFormat="1" ht="114.75" customHeight="1">
      <c r="B97" s="46"/>
      <c r="C97" s="239" t="s">
        <v>267</v>
      </c>
      <c r="D97" s="239" t="s">
        <v>242</v>
      </c>
      <c r="E97" s="240" t="s">
        <v>1023</v>
      </c>
      <c r="F97" s="241" t="s">
        <v>1024</v>
      </c>
      <c r="G97" s="242" t="s">
        <v>167</v>
      </c>
      <c r="H97" s="243">
        <v>18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44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177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177</v>
      </c>
      <c r="BK97" s="224">
        <f>ROUND(I97*H97,2)</f>
        <v>0</v>
      </c>
      <c r="BL97" s="24" t="s">
        <v>177</v>
      </c>
      <c r="BM97" s="24" t="s">
        <v>1025</v>
      </c>
    </row>
    <row r="98" s="1" customFormat="1">
      <c r="B98" s="46"/>
      <c r="C98" s="74"/>
      <c r="D98" s="261" t="s">
        <v>887</v>
      </c>
      <c r="E98" s="74"/>
      <c r="F98" s="262" t="s">
        <v>1026</v>
      </c>
      <c r="G98" s="74"/>
      <c r="H98" s="74"/>
      <c r="I98" s="196"/>
      <c r="J98" s="74"/>
      <c r="K98" s="74"/>
      <c r="L98" s="72"/>
      <c r="M98" s="263"/>
      <c r="N98" s="47"/>
      <c r="O98" s="47"/>
      <c r="P98" s="47"/>
      <c r="Q98" s="47"/>
      <c r="R98" s="47"/>
      <c r="S98" s="47"/>
      <c r="T98" s="95"/>
      <c r="AT98" s="24" t="s">
        <v>887</v>
      </c>
      <c r="AU98" s="24" t="s">
        <v>78</v>
      </c>
    </row>
    <row r="99" s="1" customFormat="1" ht="76.5" customHeight="1">
      <c r="B99" s="46"/>
      <c r="C99" s="239" t="s">
        <v>259</v>
      </c>
      <c r="D99" s="239" t="s">
        <v>242</v>
      </c>
      <c r="E99" s="240" t="s">
        <v>1027</v>
      </c>
      <c r="F99" s="241" t="s">
        <v>1028</v>
      </c>
      <c r="G99" s="242" t="s">
        <v>167</v>
      </c>
      <c r="H99" s="243">
        <v>6</v>
      </c>
      <c r="I99" s="244"/>
      <c r="J99" s="245">
        <f>ROUND(I99*H99,2)</f>
        <v>0</v>
      </c>
      <c r="K99" s="241" t="s">
        <v>168</v>
      </c>
      <c r="L99" s="72"/>
      <c r="M99" s="246" t="s">
        <v>21</v>
      </c>
      <c r="N99" s="247" t="s">
        <v>44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177</v>
      </c>
      <c r="AT99" s="24" t="s">
        <v>242</v>
      </c>
      <c r="AU99" s="24" t="s">
        <v>78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177</v>
      </c>
      <c r="BK99" s="224">
        <f>ROUND(I99*H99,2)</f>
        <v>0</v>
      </c>
      <c r="BL99" s="24" t="s">
        <v>177</v>
      </c>
      <c r="BM99" s="24" t="s">
        <v>1029</v>
      </c>
    </row>
    <row r="100" s="1" customFormat="1">
      <c r="B100" s="46"/>
      <c r="C100" s="74"/>
      <c r="D100" s="261" t="s">
        <v>887</v>
      </c>
      <c r="E100" s="74"/>
      <c r="F100" s="262" t="s">
        <v>1030</v>
      </c>
      <c r="G100" s="74"/>
      <c r="H100" s="74"/>
      <c r="I100" s="196"/>
      <c r="J100" s="74"/>
      <c r="K100" s="74"/>
      <c r="L100" s="72"/>
      <c r="M100" s="263"/>
      <c r="N100" s="47"/>
      <c r="O100" s="47"/>
      <c r="P100" s="47"/>
      <c r="Q100" s="47"/>
      <c r="R100" s="47"/>
      <c r="S100" s="47"/>
      <c r="T100" s="95"/>
      <c r="AT100" s="24" t="s">
        <v>887</v>
      </c>
      <c r="AU100" s="24" t="s">
        <v>78</v>
      </c>
    </row>
    <row r="101" s="1" customFormat="1" ht="76.5" customHeight="1">
      <c r="B101" s="46"/>
      <c r="C101" s="239" t="s">
        <v>271</v>
      </c>
      <c r="D101" s="239" t="s">
        <v>242</v>
      </c>
      <c r="E101" s="240" t="s">
        <v>1031</v>
      </c>
      <c r="F101" s="241" t="s">
        <v>1032</v>
      </c>
      <c r="G101" s="242" t="s">
        <v>167</v>
      </c>
      <c r="H101" s="243">
        <v>41</v>
      </c>
      <c r="I101" s="244"/>
      <c r="J101" s="245">
        <f>ROUND(I101*H101,2)</f>
        <v>0</v>
      </c>
      <c r="K101" s="241" t="s">
        <v>168</v>
      </c>
      <c r="L101" s="72"/>
      <c r="M101" s="246" t="s">
        <v>21</v>
      </c>
      <c r="N101" s="247" t="s">
        <v>44</v>
      </c>
      <c r="O101" s="47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4" t="s">
        <v>177</v>
      </c>
      <c r="AT101" s="24" t="s">
        <v>242</v>
      </c>
      <c r="AU101" s="24" t="s">
        <v>78</v>
      </c>
      <c r="AY101" s="24" t="s">
        <v>170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4" t="s">
        <v>177</v>
      </c>
      <c r="BK101" s="224">
        <f>ROUND(I101*H101,2)</f>
        <v>0</v>
      </c>
      <c r="BL101" s="24" t="s">
        <v>177</v>
      </c>
      <c r="BM101" s="24" t="s">
        <v>1033</v>
      </c>
    </row>
    <row r="102" s="1" customFormat="1">
      <c r="B102" s="46"/>
      <c r="C102" s="74"/>
      <c r="D102" s="261" t="s">
        <v>887</v>
      </c>
      <c r="E102" s="74"/>
      <c r="F102" s="262" t="s">
        <v>1034</v>
      </c>
      <c r="G102" s="74"/>
      <c r="H102" s="74"/>
      <c r="I102" s="196"/>
      <c r="J102" s="74"/>
      <c r="K102" s="74"/>
      <c r="L102" s="72"/>
      <c r="M102" s="263"/>
      <c r="N102" s="47"/>
      <c r="O102" s="47"/>
      <c r="P102" s="47"/>
      <c r="Q102" s="47"/>
      <c r="R102" s="47"/>
      <c r="S102" s="47"/>
      <c r="T102" s="95"/>
      <c r="AT102" s="24" t="s">
        <v>887</v>
      </c>
      <c r="AU102" s="24" t="s">
        <v>78</v>
      </c>
    </row>
    <row r="103" s="1" customFormat="1" ht="51" customHeight="1">
      <c r="B103" s="46"/>
      <c r="C103" s="239" t="s">
        <v>275</v>
      </c>
      <c r="D103" s="239" t="s">
        <v>242</v>
      </c>
      <c r="E103" s="240" t="s">
        <v>1035</v>
      </c>
      <c r="F103" s="241" t="s">
        <v>1036</v>
      </c>
      <c r="G103" s="242" t="s">
        <v>1037</v>
      </c>
      <c r="H103" s="243">
        <v>16</v>
      </c>
      <c r="I103" s="244"/>
      <c r="J103" s="245">
        <f>ROUND(I103*H103,2)</f>
        <v>0</v>
      </c>
      <c r="K103" s="241" t="s">
        <v>168</v>
      </c>
      <c r="L103" s="72"/>
      <c r="M103" s="246" t="s">
        <v>21</v>
      </c>
      <c r="N103" s="247" t="s">
        <v>44</v>
      </c>
      <c r="O103" s="47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4" t="s">
        <v>177</v>
      </c>
      <c r="AT103" s="24" t="s">
        <v>242</v>
      </c>
      <c r="AU103" s="24" t="s">
        <v>78</v>
      </c>
      <c r="AY103" s="24" t="s">
        <v>170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4" t="s">
        <v>177</v>
      </c>
      <c r="BK103" s="224">
        <f>ROUND(I103*H103,2)</f>
        <v>0</v>
      </c>
      <c r="BL103" s="24" t="s">
        <v>177</v>
      </c>
      <c r="BM103" s="24" t="s">
        <v>1038</v>
      </c>
    </row>
    <row r="104" s="1" customFormat="1">
      <c r="B104" s="46"/>
      <c r="C104" s="74"/>
      <c r="D104" s="261" t="s">
        <v>887</v>
      </c>
      <c r="E104" s="74"/>
      <c r="F104" s="262" t="s">
        <v>1039</v>
      </c>
      <c r="G104" s="74"/>
      <c r="H104" s="74"/>
      <c r="I104" s="196"/>
      <c r="J104" s="74"/>
      <c r="K104" s="74"/>
      <c r="L104" s="72"/>
      <c r="M104" s="263"/>
      <c r="N104" s="47"/>
      <c r="O104" s="47"/>
      <c r="P104" s="47"/>
      <c r="Q104" s="47"/>
      <c r="R104" s="47"/>
      <c r="S104" s="47"/>
      <c r="T104" s="95"/>
      <c r="AT104" s="24" t="s">
        <v>887</v>
      </c>
      <c r="AU104" s="24" t="s">
        <v>78</v>
      </c>
    </row>
    <row r="105" s="1" customFormat="1" ht="63.75" customHeight="1">
      <c r="B105" s="46"/>
      <c r="C105" s="239" t="s">
        <v>279</v>
      </c>
      <c r="D105" s="239" t="s">
        <v>242</v>
      </c>
      <c r="E105" s="240" t="s">
        <v>905</v>
      </c>
      <c r="F105" s="241" t="s">
        <v>906</v>
      </c>
      <c r="G105" s="242" t="s">
        <v>343</v>
      </c>
      <c r="H105" s="243">
        <v>7</v>
      </c>
      <c r="I105" s="244"/>
      <c r="J105" s="245">
        <f>ROUND(I105*H105,2)</f>
        <v>0</v>
      </c>
      <c r="K105" s="241" t="s">
        <v>168</v>
      </c>
      <c r="L105" s="72"/>
      <c r="M105" s="246" t="s">
        <v>21</v>
      </c>
      <c r="N105" s="247" t="s">
        <v>44</v>
      </c>
      <c r="O105" s="47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4" t="s">
        <v>177</v>
      </c>
      <c r="AT105" s="24" t="s">
        <v>242</v>
      </c>
      <c r="AU105" s="24" t="s">
        <v>78</v>
      </c>
      <c r="AY105" s="24" t="s">
        <v>170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4" t="s">
        <v>177</v>
      </c>
      <c r="BK105" s="224">
        <f>ROUND(I105*H105,2)</f>
        <v>0</v>
      </c>
      <c r="BL105" s="24" t="s">
        <v>177</v>
      </c>
      <c r="BM105" s="24" t="s">
        <v>1040</v>
      </c>
    </row>
    <row r="106" s="1" customFormat="1">
      <c r="B106" s="46"/>
      <c r="C106" s="74"/>
      <c r="D106" s="261" t="s">
        <v>887</v>
      </c>
      <c r="E106" s="74"/>
      <c r="F106" s="262" t="s">
        <v>908</v>
      </c>
      <c r="G106" s="74"/>
      <c r="H106" s="74"/>
      <c r="I106" s="196"/>
      <c r="J106" s="74"/>
      <c r="K106" s="74"/>
      <c r="L106" s="72"/>
      <c r="M106" s="263"/>
      <c r="N106" s="47"/>
      <c r="O106" s="47"/>
      <c r="P106" s="47"/>
      <c r="Q106" s="47"/>
      <c r="R106" s="47"/>
      <c r="S106" s="47"/>
      <c r="T106" s="95"/>
      <c r="AT106" s="24" t="s">
        <v>887</v>
      </c>
      <c r="AU106" s="24" t="s">
        <v>78</v>
      </c>
    </row>
    <row r="107" s="1" customFormat="1" ht="76.5" customHeight="1">
      <c r="B107" s="46"/>
      <c r="C107" s="239" t="s">
        <v>255</v>
      </c>
      <c r="D107" s="239" t="s">
        <v>242</v>
      </c>
      <c r="E107" s="240" t="s">
        <v>1041</v>
      </c>
      <c r="F107" s="241" t="s">
        <v>1042</v>
      </c>
      <c r="G107" s="242" t="s">
        <v>343</v>
      </c>
      <c r="H107" s="243">
        <v>28</v>
      </c>
      <c r="I107" s="244"/>
      <c r="J107" s="245">
        <f>ROUND(I107*H107,2)</f>
        <v>0</v>
      </c>
      <c r="K107" s="241" t="s">
        <v>168</v>
      </c>
      <c r="L107" s="72"/>
      <c r="M107" s="246" t="s">
        <v>21</v>
      </c>
      <c r="N107" s="247" t="s">
        <v>44</v>
      </c>
      <c r="O107" s="47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AR107" s="24" t="s">
        <v>177</v>
      </c>
      <c r="AT107" s="24" t="s">
        <v>242</v>
      </c>
      <c r="AU107" s="24" t="s">
        <v>78</v>
      </c>
      <c r="AY107" s="24" t="s">
        <v>170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4" t="s">
        <v>177</v>
      </c>
      <c r="BK107" s="224">
        <f>ROUND(I107*H107,2)</f>
        <v>0</v>
      </c>
      <c r="BL107" s="24" t="s">
        <v>177</v>
      </c>
      <c r="BM107" s="24" t="s">
        <v>1043</v>
      </c>
    </row>
    <row r="108" s="1" customFormat="1">
      <c r="B108" s="46"/>
      <c r="C108" s="74"/>
      <c r="D108" s="261" t="s">
        <v>887</v>
      </c>
      <c r="E108" s="74"/>
      <c r="F108" s="262" t="s">
        <v>1044</v>
      </c>
      <c r="G108" s="74"/>
      <c r="H108" s="74"/>
      <c r="I108" s="196"/>
      <c r="J108" s="74"/>
      <c r="K108" s="74"/>
      <c r="L108" s="72"/>
      <c r="M108" s="263"/>
      <c r="N108" s="47"/>
      <c r="O108" s="47"/>
      <c r="P108" s="47"/>
      <c r="Q108" s="47"/>
      <c r="R108" s="47"/>
      <c r="S108" s="47"/>
      <c r="T108" s="95"/>
      <c r="AT108" s="24" t="s">
        <v>887</v>
      </c>
      <c r="AU108" s="24" t="s">
        <v>78</v>
      </c>
    </row>
    <row r="109" s="1" customFormat="1" ht="25.5" customHeight="1">
      <c r="B109" s="46"/>
      <c r="C109" s="239" t="s">
        <v>287</v>
      </c>
      <c r="D109" s="239" t="s">
        <v>242</v>
      </c>
      <c r="E109" s="240" t="s">
        <v>909</v>
      </c>
      <c r="F109" s="241" t="s">
        <v>910</v>
      </c>
      <c r="G109" s="242" t="s">
        <v>167</v>
      </c>
      <c r="H109" s="243">
        <v>10</v>
      </c>
      <c r="I109" s="244"/>
      <c r="J109" s="245">
        <f>ROUND(I109*H109,2)</f>
        <v>0</v>
      </c>
      <c r="K109" s="241" t="s">
        <v>168</v>
      </c>
      <c r="L109" s="72"/>
      <c r="M109" s="246" t="s">
        <v>21</v>
      </c>
      <c r="N109" s="247" t="s">
        <v>44</v>
      </c>
      <c r="O109" s="47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4" t="s">
        <v>177</v>
      </c>
      <c r="AT109" s="24" t="s">
        <v>242</v>
      </c>
      <c r="AU109" s="24" t="s">
        <v>78</v>
      </c>
      <c r="AY109" s="24" t="s">
        <v>170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4" t="s">
        <v>177</v>
      </c>
      <c r="BK109" s="224">
        <f>ROUND(I109*H109,2)</f>
        <v>0</v>
      </c>
      <c r="BL109" s="24" t="s">
        <v>177</v>
      </c>
      <c r="BM109" s="24" t="s">
        <v>1045</v>
      </c>
    </row>
    <row r="110" s="1" customFormat="1">
      <c r="B110" s="46"/>
      <c r="C110" s="74"/>
      <c r="D110" s="261" t="s">
        <v>887</v>
      </c>
      <c r="E110" s="74"/>
      <c r="F110" s="262" t="s">
        <v>912</v>
      </c>
      <c r="G110" s="74"/>
      <c r="H110" s="74"/>
      <c r="I110" s="196"/>
      <c r="J110" s="74"/>
      <c r="K110" s="74"/>
      <c r="L110" s="72"/>
      <c r="M110" s="263"/>
      <c r="N110" s="47"/>
      <c r="O110" s="47"/>
      <c r="P110" s="47"/>
      <c r="Q110" s="47"/>
      <c r="R110" s="47"/>
      <c r="S110" s="47"/>
      <c r="T110" s="95"/>
      <c r="AT110" s="24" t="s">
        <v>887</v>
      </c>
      <c r="AU110" s="24" t="s">
        <v>78</v>
      </c>
    </row>
    <row r="111" s="1" customFormat="1" ht="38.25" customHeight="1">
      <c r="B111" s="46"/>
      <c r="C111" s="239" t="s">
        <v>379</v>
      </c>
      <c r="D111" s="239" t="s">
        <v>242</v>
      </c>
      <c r="E111" s="240" t="s">
        <v>913</v>
      </c>
      <c r="F111" s="241" t="s">
        <v>914</v>
      </c>
      <c r="G111" s="242" t="s">
        <v>167</v>
      </c>
      <c r="H111" s="243">
        <v>4</v>
      </c>
      <c r="I111" s="244"/>
      <c r="J111" s="245">
        <f>ROUND(I111*H111,2)</f>
        <v>0</v>
      </c>
      <c r="K111" s="241" t="s">
        <v>168</v>
      </c>
      <c r="L111" s="72"/>
      <c r="M111" s="246" t="s">
        <v>21</v>
      </c>
      <c r="N111" s="247" t="s">
        <v>44</v>
      </c>
      <c r="O111" s="47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4" t="s">
        <v>177</v>
      </c>
      <c r="AT111" s="24" t="s">
        <v>242</v>
      </c>
      <c r="AU111" s="24" t="s">
        <v>78</v>
      </c>
      <c r="AY111" s="24" t="s">
        <v>170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4" t="s">
        <v>177</v>
      </c>
      <c r="BK111" s="224">
        <f>ROUND(I111*H111,2)</f>
        <v>0</v>
      </c>
      <c r="BL111" s="24" t="s">
        <v>177</v>
      </c>
      <c r="BM111" s="24" t="s">
        <v>1046</v>
      </c>
    </row>
    <row r="112" s="1" customFormat="1">
      <c r="B112" s="46"/>
      <c r="C112" s="74"/>
      <c r="D112" s="261" t="s">
        <v>887</v>
      </c>
      <c r="E112" s="74"/>
      <c r="F112" s="262" t="s">
        <v>916</v>
      </c>
      <c r="G112" s="74"/>
      <c r="H112" s="74"/>
      <c r="I112" s="196"/>
      <c r="J112" s="74"/>
      <c r="K112" s="74"/>
      <c r="L112" s="72"/>
      <c r="M112" s="263"/>
      <c r="N112" s="47"/>
      <c r="O112" s="47"/>
      <c r="P112" s="47"/>
      <c r="Q112" s="47"/>
      <c r="R112" s="47"/>
      <c r="S112" s="47"/>
      <c r="T112" s="95"/>
      <c r="AT112" s="24" t="s">
        <v>887</v>
      </c>
      <c r="AU112" s="24" t="s">
        <v>78</v>
      </c>
    </row>
    <row r="113" s="1" customFormat="1" ht="38.25" customHeight="1">
      <c r="B113" s="46"/>
      <c r="C113" s="239" t="s">
        <v>1047</v>
      </c>
      <c r="D113" s="239" t="s">
        <v>242</v>
      </c>
      <c r="E113" s="240" t="s">
        <v>1048</v>
      </c>
      <c r="F113" s="241" t="s">
        <v>1049</v>
      </c>
      <c r="G113" s="242" t="s">
        <v>167</v>
      </c>
      <c r="H113" s="243">
        <v>10</v>
      </c>
      <c r="I113" s="244"/>
      <c r="J113" s="245">
        <f>ROUND(I113*H113,2)</f>
        <v>0</v>
      </c>
      <c r="K113" s="241" t="s">
        <v>168</v>
      </c>
      <c r="L113" s="72"/>
      <c r="M113" s="246" t="s">
        <v>21</v>
      </c>
      <c r="N113" s="247" t="s">
        <v>44</v>
      </c>
      <c r="O113" s="47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4" t="s">
        <v>177</v>
      </c>
      <c r="AT113" s="24" t="s">
        <v>242</v>
      </c>
      <c r="AU113" s="24" t="s">
        <v>78</v>
      </c>
      <c r="AY113" s="24" t="s">
        <v>170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4" t="s">
        <v>177</v>
      </c>
      <c r="BK113" s="224">
        <f>ROUND(I113*H113,2)</f>
        <v>0</v>
      </c>
      <c r="BL113" s="24" t="s">
        <v>177</v>
      </c>
      <c r="BM113" s="24" t="s">
        <v>1050</v>
      </c>
    </row>
    <row r="114" s="1" customFormat="1">
      <c r="B114" s="46"/>
      <c r="C114" s="74"/>
      <c r="D114" s="261" t="s">
        <v>427</v>
      </c>
      <c r="E114" s="74"/>
      <c r="F114" s="262" t="s">
        <v>1051</v>
      </c>
      <c r="G114" s="74"/>
      <c r="H114" s="74"/>
      <c r="I114" s="196"/>
      <c r="J114" s="74"/>
      <c r="K114" s="74"/>
      <c r="L114" s="72"/>
      <c r="M114" s="263"/>
      <c r="N114" s="47"/>
      <c r="O114" s="47"/>
      <c r="P114" s="47"/>
      <c r="Q114" s="47"/>
      <c r="R114" s="47"/>
      <c r="S114" s="47"/>
      <c r="T114" s="95"/>
      <c r="AT114" s="24" t="s">
        <v>427</v>
      </c>
      <c r="AU114" s="24" t="s">
        <v>78</v>
      </c>
    </row>
    <row r="115" s="1" customFormat="1" ht="102" customHeight="1">
      <c r="B115" s="46"/>
      <c r="C115" s="239" t="s">
        <v>388</v>
      </c>
      <c r="D115" s="239" t="s">
        <v>242</v>
      </c>
      <c r="E115" s="240" t="s">
        <v>1052</v>
      </c>
      <c r="F115" s="241" t="s">
        <v>1053</v>
      </c>
      <c r="G115" s="242" t="s">
        <v>667</v>
      </c>
      <c r="H115" s="243">
        <v>0.014</v>
      </c>
      <c r="I115" s="244"/>
      <c r="J115" s="245">
        <f>ROUND(I115*H115,2)</f>
        <v>0</v>
      </c>
      <c r="K115" s="241" t="s">
        <v>168</v>
      </c>
      <c r="L115" s="72"/>
      <c r="M115" s="246" t="s">
        <v>21</v>
      </c>
      <c r="N115" s="247" t="s">
        <v>44</v>
      </c>
      <c r="O115" s="47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4" t="s">
        <v>177</v>
      </c>
      <c r="AT115" s="24" t="s">
        <v>242</v>
      </c>
      <c r="AU115" s="24" t="s">
        <v>78</v>
      </c>
      <c r="AY115" s="24" t="s">
        <v>170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4" t="s">
        <v>177</v>
      </c>
      <c r="BK115" s="224">
        <f>ROUND(I115*H115,2)</f>
        <v>0</v>
      </c>
      <c r="BL115" s="24" t="s">
        <v>177</v>
      </c>
      <c r="BM115" s="24" t="s">
        <v>1054</v>
      </c>
    </row>
    <row r="116" s="1" customFormat="1">
      <c r="B116" s="46"/>
      <c r="C116" s="74"/>
      <c r="D116" s="261" t="s">
        <v>887</v>
      </c>
      <c r="E116" s="74"/>
      <c r="F116" s="262" t="s">
        <v>1055</v>
      </c>
      <c r="G116" s="74"/>
      <c r="H116" s="74"/>
      <c r="I116" s="196"/>
      <c r="J116" s="74"/>
      <c r="K116" s="74"/>
      <c r="L116" s="72"/>
      <c r="M116" s="263"/>
      <c r="N116" s="47"/>
      <c r="O116" s="47"/>
      <c r="P116" s="47"/>
      <c r="Q116" s="47"/>
      <c r="R116" s="47"/>
      <c r="S116" s="47"/>
      <c r="T116" s="95"/>
      <c r="AT116" s="24" t="s">
        <v>887</v>
      </c>
      <c r="AU116" s="24" t="s">
        <v>78</v>
      </c>
    </row>
    <row r="117" s="1" customFormat="1" ht="102" customHeight="1">
      <c r="B117" s="46"/>
      <c r="C117" s="239" t="s">
        <v>10</v>
      </c>
      <c r="D117" s="239" t="s">
        <v>242</v>
      </c>
      <c r="E117" s="240" t="s">
        <v>1056</v>
      </c>
      <c r="F117" s="241" t="s">
        <v>1057</v>
      </c>
      <c r="G117" s="242" t="s">
        <v>343</v>
      </c>
      <c r="H117" s="243">
        <v>29.977</v>
      </c>
      <c r="I117" s="244"/>
      <c r="J117" s="245">
        <f>ROUND(I117*H117,2)</f>
        <v>0</v>
      </c>
      <c r="K117" s="241" t="s">
        <v>168</v>
      </c>
      <c r="L117" s="72"/>
      <c r="M117" s="246" t="s">
        <v>21</v>
      </c>
      <c r="N117" s="247" t="s">
        <v>44</v>
      </c>
      <c r="O117" s="47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4" t="s">
        <v>177</v>
      </c>
      <c r="AT117" s="24" t="s">
        <v>242</v>
      </c>
      <c r="AU117" s="24" t="s">
        <v>78</v>
      </c>
      <c r="AY117" s="24" t="s">
        <v>170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4" t="s">
        <v>177</v>
      </c>
      <c r="BK117" s="224">
        <f>ROUND(I117*H117,2)</f>
        <v>0</v>
      </c>
      <c r="BL117" s="24" t="s">
        <v>177</v>
      </c>
      <c r="BM117" s="24" t="s">
        <v>1058</v>
      </c>
    </row>
    <row r="118" s="1" customFormat="1">
      <c r="B118" s="46"/>
      <c r="C118" s="74"/>
      <c r="D118" s="261" t="s">
        <v>887</v>
      </c>
      <c r="E118" s="74"/>
      <c r="F118" s="262" t="s">
        <v>1055</v>
      </c>
      <c r="G118" s="74"/>
      <c r="H118" s="74"/>
      <c r="I118" s="196"/>
      <c r="J118" s="74"/>
      <c r="K118" s="74"/>
      <c r="L118" s="72"/>
      <c r="M118" s="263"/>
      <c r="N118" s="47"/>
      <c r="O118" s="47"/>
      <c r="P118" s="47"/>
      <c r="Q118" s="47"/>
      <c r="R118" s="47"/>
      <c r="S118" s="47"/>
      <c r="T118" s="95"/>
      <c r="AT118" s="24" t="s">
        <v>887</v>
      </c>
      <c r="AU118" s="24" t="s">
        <v>78</v>
      </c>
    </row>
    <row r="119" s="1" customFormat="1" ht="38.25" customHeight="1">
      <c r="B119" s="46"/>
      <c r="C119" s="239" t="s">
        <v>395</v>
      </c>
      <c r="D119" s="239" t="s">
        <v>242</v>
      </c>
      <c r="E119" s="240" t="s">
        <v>1059</v>
      </c>
      <c r="F119" s="241" t="s">
        <v>1060</v>
      </c>
      <c r="G119" s="242" t="s">
        <v>667</v>
      </c>
      <c r="H119" s="243">
        <v>0.014</v>
      </c>
      <c r="I119" s="244"/>
      <c r="J119" s="245">
        <f>ROUND(I119*H119,2)</f>
        <v>0</v>
      </c>
      <c r="K119" s="241" t="s">
        <v>168</v>
      </c>
      <c r="L119" s="72"/>
      <c r="M119" s="246" t="s">
        <v>21</v>
      </c>
      <c r="N119" s="247" t="s">
        <v>44</v>
      </c>
      <c r="O119" s="47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4" t="s">
        <v>177</v>
      </c>
      <c r="AT119" s="24" t="s">
        <v>242</v>
      </c>
      <c r="AU119" s="24" t="s">
        <v>78</v>
      </c>
      <c r="AY119" s="24" t="s">
        <v>170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4" t="s">
        <v>177</v>
      </c>
      <c r="BK119" s="224">
        <f>ROUND(I119*H119,2)</f>
        <v>0</v>
      </c>
      <c r="BL119" s="24" t="s">
        <v>177</v>
      </c>
      <c r="BM119" s="24" t="s">
        <v>1061</v>
      </c>
    </row>
    <row r="120" s="1" customFormat="1">
      <c r="B120" s="46"/>
      <c r="C120" s="74"/>
      <c r="D120" s="261" t="s">
        <v>887</v>
      </c>
      <c r="E120" s="74"/>
      <c r="F120" s="262" t="s">
        <v>1062</v>
      </c>
      <c r="G120" s="74"/>
      <c r="H120" s="74"/>
      <c r="I120" s="196"/>
      <c r="J120" s="74"/>
      <c r="K120" s="74"/>
      <c r="L120" s="72"/>
      <c r="M120" s="263"/>
      <c r="N120" s="47"/>
      <c r="O120" s="47"/>
      <c r="P120" s="47"/>
      <c r="Q120" s="47"/>
      <c r="R120" s="47"/>
      <c r="S120" s="47"/>
      <c r="T120" s="95"/>
      <c r="AT120" s="24" t="s">
        <v>887</v>
      </c>
      <c r="AU120" s="24" t="s">
        <v>78</v>
      </c>
    </row>
    <row r="121" s="1" customFormat="1" ht="38.25" customHeight="1">
      <c r="B121" s="46"/>
      <c r="C121" s="239" t="s">
        <v>190</v>
      </c>
      <c r="D121" s="239" t="s">
        <v>242</v>
      </c>
      <c r="E121" s="240" t="s">
        <v>1063</v>
      </c>
      <c r="F121" s="241" t="s">
        <v>1064</v>
      </c>
      <c r="G121" s="242" t="s">
        <v>667</v>
      </c>
      <c r="H121" s="243">
        <v>0.014</v>
      </c>
      <c r="I121" s="244"/>
      <c r="J121" s="245">
        <f>ROUND(I121*H121,2)</f>
        <v>0</v>
      </c>
      <c r="K121" s="241" t="s">
        <v>168</v>
      </c>
      <c r="L121" s="72"/>
      <c r="M121" s="246" t="s">
        <v>21</v>
      </c>
      <c r="N121" s="247" t="s">
        <v>44</v>
      </c>
      <c r="O121" s="47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4" t="s">
        <v>177</v>
      </c>
      <c r="AT121" s="24" t="s">
        <v>242</v>
      </c>
      <c r="AU121" s="24" t="s">
        <v>78</v>
      </c>
      <c r="AY121" s="24" t="s">
        <v>170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4" t="s">
        <v>177</v>
      </c>
      <c r="BK121" s="224">
        <f>ROUND(I121*H121,2)</f>
        <v>0</v>
      </c>
      <c r="BL121" s="24" t="s">
        <v>177</v>
      </c>
      <c r="BM121" s="24" t="s">
        <v>1065</v>
      </c>
    </row>
    <row r="122" s="1" customFormat="1">
      <c r="B122" s="46"/>
      <c r="C122" s="74"/>
      <c r="D122" s="261" t="s">
        <v>887</v>
      </c>
      <c r="E122" s="74"/>
      <c r="F122" s="262" t="s">
        <v>1062</v>
      </c>
      <c r="G122" s="74"/>
      <c r="H122" s="74"/>
      <c r="I122" s="196"/>
      <c r="J122" s="74"/>
      <c r="K122" s="74"/>
      <c r="L122" s="72"/>
      <c r="M122" s="263"/>
      <c r="N122" s="47"/>
      <c r="O122" s="47"/>
      <c r="P122" s="47"/>
      <c r="Q122" s="47"/>
      <c r="R122" s="47"/>
      <c r="S122" s="47"/>
      <c r="T122" s="95"/>
      <c r="AT122" s="24" t="s">
        <v>887</v>
      </c>
      <c r="AU122" s="24" t="s">
        <v>78</v>
      </c>
    </row>
    <row r="123" s="1" customFormat="1" ht="38.25" customHeight="1">
      <c r="B123" s="46"/>
      <c r="C123" s="239" t="s">
        <v>186</v>
      </c>
      <c r="D123" s="239" t="s">
        <v>242</v>
      </c>
      <c r="E123" s="240" t="s">
        <v>1066</v>
      </c>
      <c r="F123" s="241" t="s">
        <v>1067</v>
      </c>
      <c r="G123" s="242" t="s">
        <v>343</v>
      </c>
      <c r="H123" s="243">
        <v>29.977</v>
      </c>
      <c r="I123" s="244"/>
      <c r="J123" s="245">
        <f>ROUND(I123*H123,2)</f>
        <v>0</v>
      </c>
      <c r="K123" s="241" t="s">
        <v>168</v>
      </c>
      <c r="L123" s="72"/>
      <c r="M123" s="246" t="s">
        <v>21</v>
      </c>
      <c r="N123" s="247" t="s">
        <v>44</v>
      </c>
      <c r="O123" s="47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4" t="s">
        <v>177</v>
      </c>
      <c r="AT123" s="24" t="s">
        <v>242</v>
      </c>
      <c r="AU123" s="24" t="s">
        <v>78</v>
      </c>
      <c r="AY123" s="24" t="s">
        <v>170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4" t="s">
        <v>177</v>
      </c>
      <c r="BK123" s="224">
        <f>ROUND(I123*H123,2)</f>
        <v>0</v>
      </c>
      <c r="BL123" s="24" t="s">
        <v>177</v>
      </c>
      <c r="BM123" s="24" t="s">
        <v>1068</v>
      </c>
    </row>
    <row r="124" s="1" customFormat="1">
      <c r="B124" s="46"/>
      <c r="C124" s="74"/>
      <c r="D124" s="261" t="s">
        <v>887</v>
      </c>
      <c r="E124" s="74"/>
      <c r="F124" s="262" t="s">
        <v>1062</v>
      </c>
      <c r="G124" s="74"/>
      <c r="H124" s="74"/>
      <c r="I124" s="196"/>
      <c r="J124" s="74"/>
      <c r="K124" s="74"/>
      <c r="L124" s="72"/>
      <c r="M124" s="263"/>
      <c r="N124" s="47"/>
      <c r="O124" s="47"/>
      <c r="P124" s="47"/>
      <c r="Q124" s="47"/>
      <c r="R124" s="47"/>
      <c r="S124" s="47"/>
      <c r="T124" s="95"/>
      <c r="AT124" s="24" t="s">
        <v>887</v>
      </c>
      <c r="AU124" s="24" t="s">
        <v>78</v>
      </c>
    </row>
    <row r="125" s="1" customFormat="1" ht="38.25" customHeight="1">
      <c r="B125" s="46"/>
      <c r="C125" s="239" t="s">
        <v>194</v>
      </c>
      <c r="D125" s="239" t="s">
        <v>242</v>
      </c>
      <c r="E125" s="240" t="s">
        <v>1069</v>
      </c>
      <c r="F125" s="241" t="s">
        <v>1070</v>
      </c>
      <c r="G125" s="242" t="s">
        <v>343</v>
      </c>
      <c r="H125" s="243">
        <v>29.977</v>
      </c>
      <c r="I125" s="244"/>
      <c r="J125" s="245">
        <f>ROUND(I125*H125,2)</f>
        <v>0</v>
      </c>
      <c r="K125" s="241" t="s">
        <v>168</v>
      </c>
      <c r="L125" s="72"/>
      <c r="M125" s="246" t="s">
        <v>21</v>
      </c>
      <c r="N125" s="247" t="s">
        <v>44</v>
      </c>
      <c r="O125" s="47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AR125" s="24" t="s">
        <v>177</v>
      </c>
      <c r="AT125" s="24" t="s">
        <v>242</v>
      </c>
      <c r="AU125" s="24" t="s">
        <v>78</v>
      </c>
      <c r="AY125" s="24" t="s">
        <v>170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4" t="s">
        <v>177</v>
      </c>
      <c r="BK125" s="224">
        <f>ROUND(I125*H125,2)</f>
        <v>0</v>
      </c>
      <c r="BL125" s="24" t="s">
        <v>177</v>
      </c>
      <c r="BM125" s="24" t="s">
        <v>1071</v>
      </c>
    </row>
    <row r="126" s="1" customFormat="1">
      <c r="B126" s="46"/>
      <c r="C126" s="74"/>
      <c r="D126" s="261" t="s">
        <v>887</v>
      </c>
      <c r="E126" s="74"/>
      <c r="F126" s="262" t="s">
        <v>1062</v>
      </c>
      <c r="G126" s="74"/>
      <c r="H126" s="74"/>
      <c r="I126" s="196"/>
      <c r="J126" s="74"/>
      <c r="K126" s="74"/>
      <c r="L126" s="72"/>
      <c r="M126" s="263"/>
      <c r="N126" s="47"/>
      <c r="O126" s="47"/>
      <c r="P126" s="47"/>
      <c r="Q126" s="47"/>
      <c r="R126" s="47"/>
      <c r="S126" s="47"/>
      <c r="T126" s="95"/>
      <c r="AT126" s="24" t="s">
        <v>887</v>
      </c>
      <c r="AU126" s="24" t="s">
        <v>78</v>
      </c>
    </row>
    <row r="127" s="1" customFormat="1" ht="76.5" customHeight="1">
      <c r="B127" s="46"/>
      <c r="C127" s="239" t="s">
        <v>198</v>
      </c>
      <c r="D127" s="239" t="s">
        <v>242</v>
      </c>
      <c r="E127" s="240" t="s">
        <v>921</v>
      </c>
      <c r="F127" s="241" t="s">
        <v>922</v>
      </c>
      <c r="G127" s="242" t="s">
        <v>923</v>
      </c>
      <c r="H127" s="243">
        <v>22</v>
      </c>
      <c r="I127" s="244"/>
      <c r="J127" s="245">
        <f>ROUND(I127*H127,2)</f>
        <v>0</v>
      </c>
      <c r="K127" s="241" t="s">
        <v>168</v>
      </c>
      <c r="L127" s="72"/>
      <c r="M127" s="246" t="s">
        <v>21</v>
      </c>
      <c r="N127" s="247" t="s">
        <v>44</v>
      </c>
      <c r="O127" s="47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4" t="s">
        <v>177</v>
      </c>
      <c r="AT127" s="24" t="s">
        <v>242</v>
      </c>
      <c r="AU127" s="24" t="s">
        <v>78</v>
      </c>
      <c r="AY127" s="24" t="s">
        <v>170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4" t="s">
        <v>177</v>
      </c>
      <c r="BK127" s="224">
        <f>ROUND(I127*H127,2)</f>
        <v>0</v>
      </c>
      <c r="BL127" s="24" t="s">
        <v>177</v>
      </c>
      <c r="BM127" s="24" t="s">
        <v>1072</v>
      </c>
    </row>
    <row r="128" s="1" customFormat="1">
      <c r="B128" s="46"/>
      <c r="C128" s="74"/>
      <c r="D128" s="261" t="s">
        <v>887</v>
      </c>
      <c r="E128" s="74"/>
      <c r="F128" s="262" t="s">
        <v>925</v>
      </c>
      <c r="G128" s="74"/>
      <c r="H128" s="74"/>
      <c r="I128" s="196"/>
      <c r="J128" s="74"/>
      <c r="K128" s="74"/>
      <c r="L128" s="72"/>
      <c r="M128" s="263"/>
      <c r="N128" s="47"/>
      <c r="O128" s="47"/>
      <c r="P128" s="47"/>
      <c r="Q128" s="47"/>
      <c r="R128" s="47"/>
      <c r="S128" s="47"/>
      <c r="T128" s="95"/>
      <c r="AT128" s="24" t="s">
        <v>887</v>
      </c>
      <c r="AU128" s="24" t="s">
        <v>78</v>
      </c>
    </row>
    <row r="129" s="1" customFormat="1" ht="63.75" customHeight="1">
      <c r="B129" s="46"/>
      <c r="C129" s="239" t="s">
        <v>9</v>
      </c>
      <c r="D129" s="239" t="s">
        <v>242</v>
      </c>
      <c r="E129" s="240" t="s">
        <v>1073</v>
      </c>
      <c r="F129" s="241" t="s">
        <v>1074</v>
      </c>
      <c r="G129" s="242" t="s">
        <v>923</v>
      </c>
      <c r="H129" s="243">
        <v>6</v>
      </c>
      <c r="I129" s="244"/>
      <c r="J129" s="245">
        <f>ROUND(I129*H129,2)</f>
        <v>0</v>
      </c>
      <c r="K129" s="241" t="s">
        <v>168</v>
      </c>
      <c r="L129" s="72"/>
      <c r="M129" s="246" t="s">
        <v>21</v>
      </c>
      <c r="N129" s="247" t="s">
        <v>44</v>
      </c>
      <c r="O129" s="47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AR129" s="24" t="s">
        <v>177</v>
      </c>
      <c r="AT129" s="24" t="s">
        <v>242</v>
      </c>
      <c r="AU129" s="24" t="s">
        <v>78</v>
      </c>
      <c r="AY129" s="24" t="s">
        <v>170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4" t="s">
        <v>177</v>
      </c>
      <c r="BK129" s="224">
        <f>ROUND(I129*H129,2)</f>
        <v>0</v>
      </c>
      <c r="BL129" s="24" t="s">
        <v>177</v>
      </c>
      <c r="BM129" s="24" t="s">
        <v>1075</v>
      </c>
    </row>
    <row r="130" s="1" customFormat="1">
      <c r="B130" s="46"/>
      <c r="C130" s="74"/>
      <c r="D130" s="261" t="s">
        <v>887</v>
      </c>
      <c r="E130" s="74"/>
      <c r="F130" s="262" t="s">
        <v>929</v>
      </c>
      <c r="G130" s="74"/>
      <c r="H130" s="74"/>
      <c r="I130" s="196"/>
      <c r="J130" s="74"/>
      <c r="K130" s="74"/>
      <c r="L130" s="72"/>
      <c r="M130" s="263"/>
      <c r="N130" s="47"/>
      <c r="O130" s="47"/>
      <c r="P130" s="47"/>
      <c r="Q130" s="47"/>
      <c r="R130" s="47"/>
      <c r="S130" s="47"/>
      <c r="T130" s="95"/>
      <c r="AT130" s="24" t="s">
        <v>887</v>
      </c>
      <c r="AU130" s="24" t="s">
        <v>78</v>
      </c>
    </row>
    <row r="131" s="1" customFormat="1" ht="63.75" customHeight="1">
      <c r="B131" s="46"/>
      <c r="C131" s="239" t="s">
        <v>205</v>
      </c>
      <c r="D131" s="239" t="s">
        <v>242</v>
      </c>
      <c r="E131" s="240" t="s">
        <v>930</v>
      </c>
      <c r="F131" s="241" t="s">
        <v>931</v>
      </c>
      <c r="G131" s="242" t="s">
        <v>343</v>
      </c>
      <c r="H131" s="243">
        <v>28</v>
      </c>
      <c r="I131" s="244"/>
      <c r="J131" s="245">
        <f>ROUND(I131*H131,2)</f>
        <v>0</v>
      </c>
      <c r="K131" s="241" t="s">
        <v>168</v>
      </c>
      <c r="L131" s="72"/>
      <c r="M131" s="246" t="s">
        <v>21</v>
      </c>
      <c r="N131" s="247" t="s">
        <v>44</v>
      </c>
      <c r="O131" s="47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4" t="s">
        <v>177</v>
      </c>
      <c r="AT131" s="24" t="s">
        <v>242</v>
      </c>
      <c r="AU131" s="24" t="s">
        <v>78</v>
      </c>
      <c r="AY131" s="24" t="s">
        <v>170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4" t="s">
        <v>177</v>
      </c>
      <c r="BK131" s="224">
        <f>ROUND(I131*H131,2)</f>
        <v>0</v>
      </c>
      <c r="BL131" s="24" t="s">
        <v>177</v>
      </c>
      <c r="BM131" s="24" t="s">
        <v>1076</v>
      </c>
    </row>
    <row r="132" s="1" customFormat="1">
      <c r="B132" s="46"/>
      <c r="C132" s="74"/>
      <c r="D132" s="261" t="s">
        <v>887</v>
      </c>
      <c r="E132" s="74"/>
      <c r="F132" s="262" t="s">
        <v>933</v>
      </c>
      <c r="G132" s="74"/>
      <c r="H132" s="74"/>
      <c r="I132" s="196"/>
      <c r="J132" s="74"/>
      <c r="K132" s="74"/>
      <c r="L132" s="72"/>
      <c r="M132" s="263"/>
      <c r="N132" s="47"/>
      <c r="O132" s="47"/>
      <c r="P132" s="47"/>
      <c r="Q132" s="47"/>
      <c r="R132" s="47"/>
      <c r="S132" s="47"/>
      <c r="T132" s="95"/>
      <c r="AT132" s="24" t="s">
        <v>887</v>
      </c>
      <c r="AU132" s="24" t="s">
        <v>78</v>
      </c>
    </row>
    <row r="133" s="1" customFormat="1" ht="63.75" customHeight="1">
      <c r="B133" s="46"/>
      <c r="C133" s="239" t="s">
        <v>209</v>
      </c>
      <c r="D133" s="239" t="s">
        <v>242</v>
      </c>
      <c r="E133" s="240" t="s">
        <v>934</v>
      </c>
      <c r="F133" s="241" t="s">
        <v>935</v>
      </c>
      <c r="G133" s="242" t="s">
        <v>343</v>
      </c>
      <c r="H133" s="243">
        <v>28</v>
      </c>
      <c r="I133" s="244"/>
      <c r="J133" s="245">
        <f>ROUND(I133*H133,2)</f>
        <v>0</v>
      </c>
      <c r="K133" s="241" t="s">
        <v>168</v>
      </c>
      <c r="L133" s="72"/>
      <c r="M133" s="246" t="s">
        <v>21</v>
      </c>
      <c r="N133" s="247" t="s">
        <v>44</v>
      </c>
      <c r="O133" s="47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4" t="s">
        <v>177</v>
      </c>
      <c r="AT133" s="24" t="s">
        <v>242</v>
      </c>
      <c r="AU133" s="24" t="s">
        <v>78</v>
      </c>
      <c r="AY133" s="24" t="s">
        <v>170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4" t="s">
        <v>177</v>
      </c>
      <c r="BK133" s="224">
        <f>ROUND(I133*H133,2)</f>
        <v>0</v>
      </c>
      <c r="BL133" s="24" t="s">
        <v>177</v>
      </c>
      <c r="BM133" s="24" t="s">
        <v>1077</v>
      </c>
    </row>
    <row r="134" s="1" customFormat="1">
      <c r="B134" s="46"/>
      <c r="C134" s="74"/>
      <c r="D134" s="261" t="s">
        <v>887</v>
      </c>
      <c r="E134" s="74"/>
      <c r="F134" s="262" t="s">
        <v>933</v>
      </c>
      <c r="G134" s="74"/>
      <c r="H134" s="74"/>
      <c r="I134" s="196"/>
      <c r="J134" s="74"/>
      <c r="K134" s="74"/>
      <c r="L134" s="72"/>
      <c r="M134" s="263"/>
      <c r="N134" s="47"/>
      <c r="O134" s="47"/>
      <c r="P134" s="47"/>
      <c r="Q134" s="47"/>
      <c r="R134" s="47"/>
      <c r="S134" s="47"/>
      <c r="T134" s="95"/>
      <c r="AT134" s="24" t="s">
        <v>887</v>
      </c>
      <c r="AU134" s="24" t="s">
        <v>78</v>
      </c>
    </row>
    <row r="135" s="1" customFormat="1" ht="51" customHeight="1">
      <c r="B135" s="46"/>
      <c r="C135" s="239" t="s">
        <v>213</v>
      </c>
      <c r="D135" s="239" t="s">
        <v>242</v>
      </c>
      <c r="E135" s="240" t="s">
        <v>1078</v>
      </c>
      <c r="F135" s="241" t="s">
        <v>1079</v>
      </c>
      <c r="G135" s="242" t="s">
        <v>343</v>
      </c>
      <c r="H135" s="243">
        <v>29.977</v>
      </c>
      <c r="I135" s="244"/>
      <c r="J135" s="245">
        <f>ROUND(I135*H135,2)</f>
        <v>0</v>
      </c>
      <c r="K135" s="241" t="s">
        <v>168</v>
      </c>
      <c r="L135" s="72"/>
      <c r="M135" s="246" t="s">
        <v>21</v>
      </c>
      <c r="N135" s="247" t="s">
        <v>44</v>
      </c>
      <c r="O135" s="47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4" t="s">
        <v>177</v>
      </c>
      <c r="AT135" s="24" t="s">
        <v>242</v>
      </c>
      <c r="AU135" s="24" t="s">
        <v>78</v>
      </c>
      <c r="AY135" s="24" t="s">
        <v>170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4" t="s">
        <v>177</v>
      </c>
      <c r="BK135" s="224">
        <f>ROUND(I135*H135,2)</f>
        <v>0</v>
      </c>
      <c r="BL135" s="24" t="s">
        <v>177</v>
      </c>
      <c r="BM135" s="24" t="s">
        <v>1080</v>
      </c>
    </row>
    <row r="136" s="1" customFormat="1">
      <c r="B136" s="46"/>
      <c r="C136" s="74"/>
      <c r="D136" s="261" t="s">
        <v>887</v>
      </c>
      <c r="E136" s="74"/>
      <c r="F136" s="262" t="s">
        <v>1081</v>
      </c>
      <c r="G136" s="74"/>
      <c r="H136" s="74"/>
      <c r="I136" s="196"/>
      <c r="J136" s="74"/>
      <c r="K136" s="74"/>
      <c r="L136" s="72"/>
      <c r="M136" s="263"/>
      <c r="N136" s="47"/>
      <c r="O136" s="47"/>
      <c r="P136" s="47"/>
      <c r="Q136" s="47"/>
      <c r="R136" s="47"/>
      <c r="S136" s="47"/>
      <c r="T136" s="95"/>
      <c r="AT136" s="24" t="s">
        <v>887</v>
      </c>
      <c r="AU136" s="24" t="s">
        <v>78</v>
      </c>
    </row>
    <row r="137" s="1" customFormat="1" ht="51" customHeight="1">
      <c r="B137" s="46"/>
      <c r="C137" s="239" t="s">
        <v>217</v>
      </c>
      <c r="D137" s="239" t="s">
        <v>242</v>
      </c>
      <c r="E137" s="240" t="s">
        <v>1082</v>
      </c>
      <c r="F137" s="241" t="s">
        <v>1083</v>
      </c>
      <c r="G137" s="242" t="s">
        <v>343</v>
      </c>
      <c r="H137" s="243">
        <v>29.977</v>
      </c>
      <c r="I137" s="244"/>
      <c r="J137" s="245">
        <f>ROUND(I137*H137,2)</f>
        <v>0</v>
      </c>
      <c r="K137" s="241" t="s">
        <v>168</v>
      </c>
      <c r="L137" s="72"/>
      <c r="M137" s="246" t="s">
        <v>21</v>
      </c>
      <c r="N137" s="247" t="s">
        <v>44</v>
      </c>
      <c r="O137" s="47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4" t="s">
        <v>177</v>
      </c>
      <c r="AT137" s="24" t="s">
        <v>242</v>
      </c>
      <c r="AU137" s="24" t="s">
        <v>78</v>
      </c>
      <c r="AY137" s="24" t="s">
        <v>170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24" t="s">
        <v>177</v>
      </c>
      <c r="BK137" s="224">
        <f>ROUND(I137*H137,2)</f>
        <v>0</v>
      </c>
      <c r="BL137" s="24" t="s">
        <v>177</v>
      </c>
      <c r="BM137" s="24" t="s">
        <v>1084</v>
      </c>
    </row>
    <row r="138" s="1" customFormat="1">
      <c r="B138" s="46"/>
      <c r="C138" s="74"/>
      <c r="D138" s="261" t="s">
        <v>887</v>
      </c>
      <c r="E138" s="74"/>
      <c r="F138" s="262" t="s">
        <v>1081</v>
      </c>
      <c r="G138" s="74"/>
      <c r="H138" s="74"/>
      <c r="I138" s="196"/>
      <c r="J138" s="74"/>
      <c r="K138" s="74"/>
      <c r="L138" s="72"/>
      <c r="M138" s="263"/>
      <c r="N138" s="47"/>
      <c r="O138" s="47"/>
      <c r="P138" s="47"/>
      <c r="Q138" s="47"/>
      <c r="R138" s="47"/>
      <c r="S138" s="47"/>
      <c r="T138" s="95"/>
      <c r="AT138" s="24" t="s">
        <v>887</v>
      </c>
      <c r="AU138" s="24" t="s">
        <v>78</v>
      </c>
    </row>
    <row r="139" s="1" customFormat="1" ht="38.25" customHeight="1">
      <c r="B139" s="46"/>
      <c r="C139" s="239" t="s">
        <v>221</v>
      </c>
      <c r="D139" s="239" t="s">
        <v>242</v>
      </c>
      <c r="E139" s="240" t="s">
        <v>1085</v>
      </c>
      <c r="F139" s="241" t="s">
        <v>1086</v>
      </c>
      <c r="G139" s="242" t="s">
        <v>343</v>
      </c>
      <c r="H139" s="243">
        <v>80.361999999999995</v>
      </c>
      <c r="I139" s="244"/>
      <c r="J139" s="245">
        <f>ROUND(I139*H139,2)</f>
        <v>0</v>
      </c>
      <c r="K139" s="241" t="s">
        <v>168</v>
      </c>
      <c r="L139" s="72"/>
      <c r="M139" s="246" t="s">
        <v>21</v>
      </c>
      <c r="N139" s="247" t="s">
        <v>44</v>
      </c>
      <c r="O139" s="47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AR139" s="24" t="s">
        <v>177</v>
      </c>
      <c r="AT139" s="24" t="s">
        <v>242</v>
      </c>
      <c r="AU139" s="24" t="s">
        <v>78</v>
      </c>
      <c r="AY139" s="24" t="s">
        <v>170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24" t="s">
        <v>177</v>
      </c>
      <c r="BK139" s="224">
        <f>ROUND(I139*H139,2)</f>
        <v>0</v>
      </c>
      <c r="BL139" s="24" t="s">
        <v>177</v>
      </c>
      <c r="BM139" s="24" t="s">
        <v>1087</v>
      </c>
    </row>
    <row r="140" s="1" customFormat="1">
      <c r="B140" s="46"/>
      <c r="C140" s="74"/>
      <c r="D140" s="261" t="s">
        <v>887</v>
      </c>
      <c r="E140" s="74"/>
      <c r="F140" s="262" t="s">
        <v>1088</v>
      </c>
      <c r="G140" s="74"/>
      <c r="H140" s="74"/>
      <c r="I140" s="196"/>
      <c r="J140" s="74"/>
      <c r="K140" s="74"/>
      <c r="L140" s="72"/>
      <c r="M140" s="263"/>
      <c r="N140" s="47"/>
      <c r="O140" s="47"/>
      <c r="P140" s="47"/>
      <c r="Q140" s="47"/>
      <c r="R140" s="47"/>
      <c r="S140" s="47"/>
      <c r="T140" s="95"/>
      <c r="AT140" s="24" t="s">
        <v>887</v>
      </c>
      <c r="AU140" s="24" t="s">
        <v>78</v>
      </c>
    </row>
    <row r="141" s="1" customFormat="1" ht="38.25" customHeight="1">
      <c r="B141" s="46"/>
      <c r="C141" s="239" t="s">
        <v>225</v>
      </c>
      <c r="D141" s="239" t="s">
        <v>242</v>
      </c>
      <c r="E141" s="240" t="s">
        <v>1089</v>
      </c>
      <c r="F141" s="241" t="s">
        <v>1090</v>
      </c>
      <c r="G141" s="242" t="s">
        <v>619</v>
      </c>
      <c r="H141" s="243">
        <v>2</v>
      </c>
      <c r="I141" s="244"/>
      <c r="J141" s="245">
        <f>ROUND(I141*H141,2)</f>
        <v>0</v>
      </c>
      <c r="K141" s="241" t="s">
        <v>168</v>
      </c>
      <c r="L141" s="72"/>
      <c r="M141" s="246" t="s">
        <v>21</v>
      </c>
      <c r="N141" s="247" t="s">
        <v>44</v>
      </c>
      <c r="O141" s="47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AR141" s="24" t="s">
        <v>177</v>
      </c>
      <c r="AT141" s="24" t="s">
        <v>242</v>
      </c>
      <c r="AU141" s="24" t="s">
        <v>78</v>
      </c>
      <c r="AY141" s="24" t="s">
        <v>170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24" t="s">
        <v>177</v>
      </c>
      <c r="BK141" s="224">
        <f>ROUND(I141*H141,2)</f>
        <v>0</v>
      </c>
      <c r="BL141" s="24" t="s">
        <v>177</v>
      </c>
      <c r="BM141" s="24" t="s">
        <v>1091</v>
      </c>
    </row>
    <row r="142" s="1" customFormat="1">
      <c r="B142" s="46"/>
      <c r="C142" s="74"/>
      <c r="D142" s="261" t="s">
        <v>887</v>
      </c>
      <c r="E142" s="74"/>
      <c r="F142" s="262" t="s">
        <v>1092</v>
      </c>
      <c r="G142" s="74"/>
      <c r="H142" s="74"/>
      <c r="I142" s="196"/>
      <c r="J142" s="74"/>
      <c r="K142" s="74"/>
      <c r="L142" s="72"/>
      <c r="M142" s="263"/>
      <c r="N142" s="47"/>
      <c r="O142" s="47"/>
      <c r="P142" s="47"/>
      <c r="Q142" s="47"/>
      <c r="R142" s="47"/>
      <c r="S142" s="47"/>
      <c r="T142" s="95"/>
      <c r="AT142" s="24" t="s">
        <v>887</v>
      </c>
      <c r="AU142" s="24" t="s">
        <v>78</v>
      </c>
    </row>
    <row r="143" s="1" customFormat="1" ht="51" customHeight="1">
      <c r="B143" s="46"/>
      <c r="C143" s="239" t="s">
        <v>229</v>
      </c>
      <c r="D143" s="239" t="s">
        <v>242</v>
      </c>
      <c r="E143" s="240" t="s">
        <v>1093</v>
      </c>
      <c r="F143" s="241" t="s">
        <v>1094</v>
      </c>
      <c r="G143" s="242" t="s">
        <v>167</v>
      </c>
      <c r="H143" s="243">
        <v>4</v>
      </c>
      <c r="I143" s="244"/>
      <c r="J143" s="245">
        <f>ROUND(I143*H143,2)</f>
        <v>0</v>
      </c>
      <c r="K143" s="241" t="s">
        <v>168</v>
      </c>
      <c r="L143" s="72"/>
      <c r="M143" s="246" t="s">
        <v>21</v>
      </c>
      <c r="N143" s="247" t="s">
        <v>44</v>
      </c>
      <c r="O143" s="47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AR143" s="24" t="s">
        <v>177</v>
      </c>
      <c r="AT143" s="24" t="s">
        <v>242</v>
      </c>
      <c r="AU143" s="24" t="s">
        <v>78</v>
      </c>
      <c r="AY143" s="24" t="s">
        <v>170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24" t="s">
        <v>177</v>
      </c>
      <c r="BK143" s="224">
        <f>ROUND(I143*H143,2)</f>
        <v>0</v>
      </c>
      <c r="BL143" s="24" t="s">
        <v>177</v>
      </c>
      <c r="BM143" s="24" t="s">
        <v>1095</v>
      </c>
    </row>
    <row r="144" s="1" customFormat="1">
      <c r="B144" s="46"/>
      <c r="C144" s="74"/>
      <c r="D144" s="261" t="s">
        <v>887</v>
      </c>
      <c r="E144" s="74"/>
      <c r="F144" s="262" t="s">
        <v>1096</v>
      </c>
      <c r="G144" s="74"/>
      <c r="H144" s="74"/>
      <c r="I144" s="196"/>
      <c r="J144" s="74"/>
      <c r="K144" s="74"/>
      <c r="L144" s="72"/>
      <c r="M144" s="263"/>
      <c r="N144" s="47"/>
      <c r="O144" s="47"/>
      <c r="P144" s="47"/>
      <c r="Q144" s="47"/>
      <c r="R144" s="47"/>
      <c r="S144" s="47"/>
      <c r="T144" s="95"/>
      <c r="AT144" s="24" t="s">
        <v>887</v>
      </c>
      <c r="AU144" s="24" t="s">
        <v>78</v>
      </c>
    </row>
    <row r="145" s="1" customFormat="1" ht="51" customHeight="1">
      <c r="B145" s="46"/>
      <c r="C145" s="239" t="s">
        <v>233</v>
      </c>
      <c r="D145" s="239" t="s">
        <v>242</v>
      </c>
      <c r="E145" s="240" t="s">
        <v>1097</v>
      </c>
      <c r="F145" s="241" t="s">
        <v>1098</v>
      </c>
      <c r="G145" s="242" t="s">
        <v>167</v>
      </c>
      <c r="H145" s="243">
        <v>4</v>
      </c>
      <c r="I145" s="244"/>
      <c r="J145" s="245">
        <f>ROUND(I145*H145,2)</f>
        <v>0</v>
      </c>
      <c r="K145" s="241" t="s">
        <v>168</v>
      </c>
      <c r="L145" s="72"/>
      <c r="M145" s="246" t="s">
        <v>21</v>
      </c>
      <c r="N145" s="247" t="s">
        <v>44</v>
      </c>
      <c r="O145" s="47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AR145" s="24" t="s">
        <v>177</v>
      </c>
      <c r="AT145" s="24" t="s">
        <v>242</v>
      </c>
      <c r="AU145" s="24" t="s">
        <v>78</v>
      </c>
      <c r="AY145" s="24" t="s">
        <v>170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24" t="s">
        <v>177</v>
      </c>
      <c r="BK145" s="224">
        <f>ROUND(I145*H145,2)</f>
        <v>0</v>
      </c>
      <c r="BL145" s="24" t="s">
        <v>177</v>
      </c>
      <c r="BM145" s="24" t="s">
        <v>1099</v>
      </c>
    </row>
    <row r="146" s="1" customFormat="1">
      <c r="B146" s="46"/>
      <c r="C146" s="74"/>
      <c r="D146" s="261" t="s">
        <v>887</v>
      </c>
      <c r="E146" s="74"/>
      <c r="F146" s="262" t="s">
        <v>1096</v>
      </c>
      <c r="G146" s="74"/>
      <c r="H146" s="74"/>
      <c r="I146" s="196"/>
      <c r="J146" s="74"/>
      <c r="K146" s="74"/>
      <c r="L146" s="72"/>
      <c r="M146" s="263"/>
      <c r="N146" s="47"/>
      <c r="O146" s="47"/>
      <c r="P146" s="47"/>
      <c r="Q146" s="47"/>
      <c r="R146" s="47"/>
      <c r="S146" s="47"/>
      <c r="T146" s="95"/>
      <c r="AT146" s="24" t="s">
        <v>887</v>
      </c>
      <c r="AU146" s="24" t="s">
        <v>78</v>
      </c>
    </row>
    <row r="147" s="1" customFormat="1" ht="127.5" customHeight="1">
      <c r="B147" s="46"/>
      <c r="C147" s="239" t="s">
        <v>283</v>
      </c>
      <c r="D147" s="239" t="s">
        <v>242</v>
      </c>
      <c r="E147" s="240" t="s">
        <v>1100</v>
      </c>
      <c r="F147" s="241" t="s">
        <v>1101</v>
      </c>
      <c r="G147" s="242" t="s">
        <v>167</v>
      </c>
      <c r="H147" s="243">
        <v>1</v>
      </c>
      <c r="I147" s="244"/>
      <c r="J147" s="245">
        <f>ROUND(I147*H147,2)</f>
        <v>0</v>
      </c>
      <c r="K147" s="241" t="s">
        <v>168</v>
      </c>
      <c r="L147" s="72"/>
      <c r="M147" s="246" t="s">
        <v>21</v>
      </c>
      <c r="N147" s="247" t="s">
        <v>44</v>
      </c>
      <c r="O147" s="47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AR147" s="24" t="s">
        <v>177</v>
      </c>
      <c r="AT147" s="24" t="s">
        <v>242</v>
      </c>
      <c r="AU147" s="24" t="s">
        <v>78</v>
      </c>
      <c r="AY147" s="24" t="s">
        <v>170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4" t="s">
        <v>177</v>
      </c>
      <c r="BK147" s="224">
        <f>ROUND(I147*H147,2)</f>
        <v>0</v>
      </c>
      <c r="BL147" s="24" t="s">
        <v>177</v>
      </c>
      <c r="BM147" s="24" t="s">
        <v>1102</v>
      </c>
    </row>
    <row r="148" s="1" customFormat="1">
      <c r="B148" s="46"/>
      <c r="C148" s="74"/>
      <c r="D148" s="261" t="s">
        <v>887</v>
      </c>
      <c r="E148" s="74"/>
      <c r="F148" s="262" t="s">
        <v>1103</v>
      </c>
      <c r="G148" s="74"/>
      <c r="H148" s="74"/>
      <c r="I148" s="196"/>
      <c r="J148" s="74"/>
      <c r="K148" s="74"/>
      <c r="L148" s="72"/>
      <c r="M148" s="263"/>
      <c r="N148" s="47"/>
      <c r="O148" s="47"/>
      <c r="P148" s="47"/>
      <c r="Q148" s="47"/>
      <c r="R148" s="47"/>
      <c r="S148" s="47"/>
      <c r="T148" s="95"/>
      <c r="AT148" s="24" t="s">
        <v>887</v>
      </c>
      <c r="AU148" s="24" t="s">
        <v>78</v>
      </c>
    </row>
    <row r="149" s="1" customFormat="1" ht="63.75" customHeight="1">
      <c r="B149" s="46"/>
      <c r="C149" s="239" t="s">
        <v>237</v>
      </c>
      <c r="D149" s="239" t="s">
        <v>242</v>
      </c>
      <c r="E149" s="240" t="s">
        <v>1104</v>
      </c>
      <c r="F149" s="241" t="s">
        <v>1105</v>
      </c>
      <c r="G149" s="242" t="s">
        <v>343</v>
      </c>
      <c r="H149" s="243">
        <v>29.977</v>
      </c>
      <c r="I149" s="244"/>
      <c r="J149" s="245">
        <f>ROUND(I149*H149,2)</f>
        <v>0</v>
      </c>
      <c r="K149" s="241" t="s">
        <v>168</v>
      </c>
      <c r="L149" s="72"/>
      <c r="M149" s="246" t="s">
        <v>21</v>
      </c>
      <c r="N149" s="247" t="s">
        <v>44</v>
      </c>
      <c r="O149" s="47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4" t="s">
        <v>177</v>
      </c>
      <c r="AT149" s="24" t="s">
        <v>242</v>
      </c>
      <c r="AU149" s="24" t="s">
        <v>78</v>
      </c>
      <c r="AY149" s="24" t="s">
        <v>170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24" t="s">
        <v>177</v>
      </c>
      <c r="BK149" s="224">
        <f>ROUND(I149*H149,2)</f>
        <v>0</v>
      </c>
      <c r="BL149" s="24" t="s">
        <v>177</v>
      </c>
      <c r="BM149" s="24" t="s">
        <v>1106</v>
      </c>
    </row>
    <row r="150" s="1" customFormat="1">
      <c r="B150" s="46"/>
      <c r="C150" s="74"/>
      <c r="D150" s="261" t="s">
        <v>887</v>
      </c>
      <c r="E150" s="74"/>
      <c r="F150" s="262" t="s">
        <v>1107</v>
      </c>
      <c r="G150" s="74"/>
      <c r="H150" s="74"/>
      <c r="I150" s="196"/>
      <c r="J150" s="74"/>
      <c r="K150" s="74"/>
      <c r="L150" s="72"/>
      <c r="M150" s="263"/>
      <c r="N150" s="47"/>
      <c r="O150" s="47"/>
      <c r="P150" s="47"/>
      <c r="Q150" s="47"/>
      <c r="R150" s="47"/>
      <c r="S150" s="47"/>
      <c r="T150" s="95"/>
      <c r="AT150" s="24" t="s">
        <v>887</v>
      </c>
      <c r="AU150" s="24" t="s">
        <v>78</v>
      </c>
    </row>
    <row r="151" s="1" customFormat="1" ht="51" customHeight="1">
      <c r="B151" s="46"/>
      <c r="C151" s="239" t="s">
        <v>241</v>
      </c>
      <c r="D151" s="239" t="s">
        <v>242</v>
      </c>
      <c r="E151" s="240" t="s">
        <v>1108</v>
      </c>
      <c r="F151" s="241" t="s">
        <v>1109</v>
      </c>
      <c r="G151" s="242" t="s">
        <v>343</v>
      </c>
      <c r="H151" s="243">
        <v>29.977</v>
      </c>
      <c r="I151" s="244"/>
      <c r="J151" s="245">
        <f>ROUND(I151*H151,2)</f>
        <v>0</v>
      </c>
      <c r="K151" s="241" t="s">
        <v>168</v>
      </c>
      <c r="L151" s="72"/>
      <c r="M151" s="246" t="s">
        <v>21</v>
      </c>
      <c r="N151" s="247" t="s">
        <v>44</v>
      </c>
      <c r="O151" s="47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AR151" s="24" t="s">
        <v>177</v>
      </c>
      <c r="AT151" s="24" t="s">
        <v>242</v>
      </c>
      <c r="AU151" s="24" t="s">
        <v>78</v>
      </c>
      <c r="AY151" s="24" t="s">
        <v>170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24" t="s">
        <v>177</v>
      </c>
      <c r="BK151" s="224">
        <f>ROUND(I151*H151,2)</f>
        <v>0</v>
      </c>
      <c r="BL151" s="24" t="s">
        <v>177</v>
      </c>
      <c r="BM151" s="24" t="s">
        <v>1110</v>
      </c>
    </row>
    <row r="152" s="1" customFormat="1">
      <c r="B152" s="46"/>
      <c r="C152" s="74"/>
      <c r="D152" s="261" t="s">
        <v>887</v>
      </c>
      <c r="E152" s="74"/>
      <c r="F152" s="262" t="s">
        <v>1111</v>
      </c>
      <c r="G152" s="74"/>
      <c r="H152" s="74"/>
      <c r="I152" s="196"/>
      <c r="J152" s="74"/>
      <c r="K152" s="74"/>
      <c r="L152" s="72"/>
      <c r="M152" s="263"/>
      <c r="N152" s="47"/>
      <c r="O152" s="47"/>
      <c r="P152" s="47"/>
      <c r="Q152" s="47"/>
      <c r="R152" s="47"/>
      <c r="S152" s="47"/>
      <c r="T152" s="95"/>
      <c r="AT152" s="24" t="s">
        <v>887</v>
      </c>
      <c r="AU152" s="24" t="s">
        <v>78</v>
      </c>
    </row>
    <row r="153" s="1" customFormat="1" ht="38.25" customHeight="1">
      <c r="B153" s="46"/>
      <c r="C153" s="239" t="s">
        <v>298</v>
      </c>
      <c r="D153" s="239" t="s">
        <v>242</v>
      </c>
      <c r="E153" s="240" t="s">
        <v>1112</v>
      </c>
      <c r="F153" s="241" t="s">
        <v>1113</v>
      </c>
      <c r="G153" s="242" t="s">
        <v>343</v>
      </c>
      <c r="H153" s="243">
        <v>29.977</v>
      </c>
      <c r="I153" s="244"/>
      <c r="J153" s="245">
        <f>ROUND(I153*H153,2)</f>
        <v>0</v>
      </c>
      <c r="K153" s="241" t="s">
        <v>168</v>
      </c>
      <c r="L153" s="72"/>
      <c r="M153" s="246" t="s">
        <v>21</v>
      </c>
      <c r="N153" s="247" t="s">
        <v>44</v>
      </c>
      <c r="O153" s="47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AR153" s="24" t="s">
        <v>177</v>
      </c>
      <c r="AT153" s="24" t="s">
        <v>242</v>
      </c>
      <c r="AU153" s="24" t="s">
        <v>78</v>
      </c>
      <c r="AY153" s="24" t="s">
        <v>170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24" t="s">
        <v>177</v>
      </c>
      <c r="BK153" s="224">
        <f>ROUND(I153*H153,2)</f>
        <v>0</v>
      </c>
      <c r="BL153" s="24" t="s">
        <v>177</v>
      </c>
      <c r="BM153" s="24" t="s">
        <v>1114</v>
      </c>
    </row>
    <row r="154" s="1" customFormat="1">
      <c r="B154" s="46"/>
      <c r="C154" s="74"/>
      <c r="D154" s="261" t="s">
        <v>887</v>
      </c>
      <c r="E154" s="74"/>
      <c r="F154" s="262" t="s">
        <v>1115</v>
      </c>
      <c r="G154" s="74"/>
      <c r="H154" s="74"/>
      <c r="I154" s="196"/>
      <c r="J154" s="74"/>
      <c r="K154" s="74"/>
      <c r="L154" s="72"/>
      <c r="M154" s="263"/>
      <c r="N154" s="47"/>
      <c r="O154" s="47"/>
      <c r="P154" s="47"/>
      <c r="Q154" s="47"/>
      <c r="R154" s="47"/>
      <c r="S154" s="47"/>
      <c r="T154" s="95"/>
      <c r="AT154" s="24" t="s">
        <v>887</v>
      </c>
      <c r="AU154" s="24" t="s">
        <v>78</v>
      </c>
    </row>
    <row r="155" s="1" customFormat="1" ht="38.25" customHeight="1">
      <c r="B155" s="46"/>
      <c r="C155" s="239" t="s">
        <v>311</v>
      </c>
      <c r="D155" s="239" t="s">
        <v>242</v>
      </c>
      <c r="E155" s="240" t="s">
        <v>1116</v>
      </c>
      <c r="F155" s="241" t="s">
        <v>1117</v>
      </c>
      <c r="G155" s="242" t="s">
        <v>167</v>
      </c>
      <c r="H155" s="243">
        <v>1</v>
      </c>
      <c r="I155" s="244"/>
      <c r="J155" s="245">
        <f>ROUND(I155*H155,2)</f>
        <v>0</v>
      </c>
      <c r="K155" s="241" t="s">
        <v>168</v>
      </c>
      <c r="L155" s="72"/>
      <c r="M155" s="246" t="s">
        <v>21</v>
      </c>
      <c r="N155" s="247" t="s">
        <v>44</v>
      </c>
      <c r="O155" s="47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4" t="s">
        <v>177</v>
      </c>
      <c r="AT155" s="24" t="s">
        <v>242</v>
      </c>
      <c r="AU155" s="24" t="s">
        <v>78</v>
      </c>
      <c r="AY155" s="24" t="s">
        <v>170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24" t="s">
        <v>177</v>
      </c>
      <c r="BK155" s="224">
        <f>ROUND(I155*H155,2)</f>
        <v>0</v>
      </c>
      <c r="BL155" s="24" t="s">
        <v>177</v>
      </c>
      <c r="BM155" s="24" t="s">
        <v>1118</v>
      </c>
    </row>
    <row r="156" s="1" customFormat="1">
      <c r="B156" s="46"/>
      <c r="C156" s="74"/>
      <c r="D156" s="261" t="s">
        <v>887</v>
      </c>
      <c r="E156" s="74"/>
      <c r="F156" s="262" t="s">
        <v>1119</v>
      </c>
      <c r="G156" s="74"/>
      <c r="H156" s="74"/>
      <c r="I156" s="196"/>
      <c r="J156" s="74"/>
      <c r="K156" s="74"/>
      <c r="L156" s="72"/>
      <c r="M156" s="263"/>
      <c r="N156" s="47"/>
      <c r="O156" s="47"/>
      <c r="P156" s="47"/>
      <c r="Q156" s="47"/>
      <c r="R156" s="47"/>
      <c r="S156" s="47"/>
      <c r="T156" s="95"/>
      <c r="AT156" s="24" t="s">
        <v>887</v>
      </c>
      <c r="AU156" s="24" t="s">
        <v>78</v>
      </c>
    </row>
    <row r="157" s="1" customFormat="1" ht="51" customHeight="1">
      <c r="B157" s="46"/>
      <c r="C157" s="239" t="s">
        <v>307</v>
      </c>
      <c r="D157" s="239" t="s">
        <v>242</v>
      </c>
      <c r="E157" s="240" t="s">
        <v>1120</v>
      </c>
      <c r="F157" s="241" t="s">
        <v>1121</v>
      </c>
      <c r="G157" s="242" t="s">
        <v>167</v>
      </c>
      <c r="H157" s="243">
        <v>1</v>
      </c>
      <c r="I157" s="244"/>
      <c r="J157" s="245">
        <f>ROUND(I157*H157,2)</f>
        <v>0</v>
      </c>
      <c r="K157" s="241" t="s">
        <v>168</v>
      </c>
      <c r="L157" s="72"/>
      <c r="M157" s="246" t="s">
        <v>21</v>
      </c>
      <c r="N157" s="247" t="s">
        <v>44</v>
      </c>
      <c r="O157" s="47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AR157" s="24" t="s">
        <v>177</v>
      </c>
      <c r="AT157" s="24" t="s">
        <v>242</v>
      </c>
      <c r="AU157" s="24" t="s">
        <v>78</v>
      </c>
      <c r="AY157" s="24" t="s">
        <v>170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24" t="s">
        <v>177</v>
      </c>
      <c r="BK157" s="224">
        <f>ROUND(I157*H157,2)</f>
        <v>0</v>
      </c>
      <c r="BL157" s="24" t="s">
        <v>177</v>
      </c>
      <c r="BM157" s="24" t="s">
        <v>1122</v>
      </c>
    </row>
    <row r="158" s="1" customFormat="1">
      <c r="B158" s="46"/>
      <c r="C158" s="74"/>
      <c r="D158" s="261" t="s">
        <v>887</v>
      </c>
      <c r="E158" s="74"/>
      <c r="F158" s="262" t="s">
        <v>1123</v>
      </c>
      <c r="G158" s="74"/>
      <c r="H158" s="74"/>
      <c r="I158" s="196"/>
      <c r="J158" s="74"/>
      <c r="K158" s="74"/>
      <c r="L158" s="72"/>
      <c r="M158" s="263"/>
      <c r="N158" s="47"/>
      <c r="O158" s="47"/>
      <c r="P158" s="47"/>
      <c r="Q158" s="47"/>
      <c r="R158" s="47"/>
      <c r="S158" s="47"/>
      <c r="T158" s="95"/>
      <c r="AT158" s="24" t="s">
        <v>887</v>
      </c>
      <c r="AU158" s="24" t="s">
        <v>78</v>
      </c>
    </row>
    <row r="159" s="1" customFormat="1" ht="38.25" customHeight="1">
      <c r="B159" s="46"/>
      <c r="C159" s="239" t="s">
        <v>303</v>
      </c>
      <c r="D159" s="239" t="s">
        <v>242</v>
      </c>
      <c r="E159" s="240" t="s">
        <v>1124</v>
      </c>
      <c r="F159" s="241" t="s">
        <v>1125</v>
      </c>
      <c r="G159" s="242" t="s">
        <v>167</v>
      </c>
      <c r="H159" s="243">
        <v>10</v>
      </c>
      <c r="I159" s="244"/>
      <c r="J159" s="245">
        <f>ROUND(I159*H159,2)</f>
        <v>0</v>
      </c>
      <c r="K159" s="241" t="s">
        <v>168</v>
      </c>
      <c r="L159" s="72"/>
      <c r="M159" s="246" t="s">
        <v>21</v>
      </c>
      <c r="N159" s="247" t="s">
        <v>44</v>
      </c>
      <c r="O159" s="47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AR159" s="24" t="s">
        <v>177</v>
      </c>
      <c r="AT159" s="24" t="s">
        <v>242</v>
      </c>
      <c r="AU159" s="24" t="s">
        <v>78</v>
      </c>
      <c r="AY159" s="24" t="s">
        <v>170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24" t="s">
        <v>177</v>
      </c>
      <c r="BK159" s="224">
        <f>ROUND(I159*H159,2)</f>
        <v>0</v>
      </c>
      <c r="BL159" s="24" t="s">
        <v>177</v>
      </c>
      <c r="BM159" s="24" t="s">
        <v>1126</v>
      </c>
    </row>
    <row r="160" s="1" customFormat="1">
      <c r="B160" s="46"/>
      <c r="C160" s="74"/>
      <c r="D160" s="261" t="s">
        <v>887</v>
      </c>
      <c r="E160" s="74"/>
      <c r="F160" s="262" t="s">
        <v>1127</v>
      </c>
      <c r="G160" s="74"/>
      <c r="H160" s="74"/>
      <c r="I160" s="196"/>
      <c r="J160" s="74"/>
      <c r="K160" s="74"/>
      <c r="L160" s="72"/>
      <c r="M160" s="263"/>
      <c r="N160" s="47"/>
      <c r="O160" s="47"/>
      <c r="P160" s="47"/>
      <c r="Q160" s="47"/>
      <c r="R160" s="47"/>
      <c r="S160" s="47"/>
      <c r="T160" s="95"/>
      <c r="AT160" s="24" t="s">
        <v>887</v>
      </c>
      <c r="AU160" s="24" t="s">
        <v>78</v>
      </c>
    </row>
    <row r="161" s="1" customFormat="1" ht="38.25" customHeight="1">
      <c r="B161" s="46"/>
      <c r="C161" s="239" t="s">
        <v>182</v>
      </c>
      <c r="D161" s="239" t="s">
        <v>242</v>
      </c>
      <c r="E161" s="240" t="s">
        <v>945</v>
      </c>
      <c r="F161" s="241" t="s">
        <v>946</v>
      </c>
      <c r="G161" s="242" t="s">
        <v>382</v>
      </c>
      <c r="H161" s="243">
        <v>50</v>
      </c>
      <c r="I161" s="244"/>
      <c r="J161" s="245">
        <f>ROUND(I161*H161,2)</f>
        <v>0</v>
      </c>
      <c r="K161" s="241" t="s">
        <v>168</v>
      </c>
      <c r="L161" s="72"/>
      <c r="M161" s="246" t="s">
        <v>21</v>
      </c>
      <c r="N161" s="247" t="s">
        <v>44</v>
      </c>
      <c r="O161" s="47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AR161" s="24" t="s">
        <v>177</v>
      </c>
      <c r="AT161" s="24" t="s">
        <v>242</v>
      </c>
      <c r="AU161" s="24" t="s">
        <v>78</v>
      </c>
      <c r="AY161" s="24" t="s">
        <v>170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4" t="s">
        <v>177</v>
      </c>
      <c r="BK161" s="224">
        <f>ROUND(I161*H161,2)</f>
        <v>0</v>
      </c>
      <c r="BL161" s="24" t="s">
        <v>177</v>
      </c>
      <c r="BM161" s="24" t="s">
        <v>1128</v>
      </c>
    </row>
    <row r="162" s="1" customFormat="1">
      <c r="B162" s="46"/>
      <c r="C162" s="74"/>
      <c r="D162" s="261" t="s">
        <v>887</v>
      </c>
      <c r="E162" s="74"/>
      <c r="F162" s="262" t="s">
        <v>948</v>
      </c>
      <c r="G162" s="74"/>
      <c r="H162" s="74"/>
      <c r="I162" s="196"/>
      <c r="J162" s="74"/>
      <c r="K162" s="74"/>
      <c r="L162" s="72"/>
      <c r="M162" s="263"/>
      <c r="N162" s="47"/>
      <c r="O162" s="47"/>
      <c r="P162" s="47"/>
      <c r="Q162" s="47"/>
      <c r="R162" s="47"/>
      <c r="S162" s="47"/>
      <c r="T162" s="95"/>
      <c r="AT162" s="24" t="s">
        <v>887</v>
      </c>
      <c r="AU162" s="24" t="s">
        <v>78</v>
      </c>
    </row>
    <row r="163" s="1" customFormat="1" ht="38.25" customHeight="1">
      <c r="B163" s="46"/>
      <c r="C163" s="239" t="s">
        <v>251</v>
      </c>
      <c r="D163" s="239" t="s">
        <v>242</v>
      </c>
      <c r="E163" s="240" t="s">
        <v>949</v>
      </c>
      <c r="F163" s="241" t="s">
        <v>950</v>
      </c>
      <c r="G163" s="242" t="s">
        <v>382</v>
      </c>
      <c r="H163" s="243">
        <v>1</v>
      </c>
      <c r="I163" s="244"/>
      <c r="J163" s="245">
        <f>ROUND(I163*H163,2)</f>
        <v>0</v>
      </c>
      <c r="K163" s="241" t="s">
        <v>168</v>
      </c>
      <c r="L163" s="72"/>
      <c r="M163" s="246" t="s">
        <v>21</v>
      </c>
      <c r="N163" s="247" t="s">
        <v>44</v>
      </c>
      <c r="O163" s="47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4" t="s">
        <v>177</v>
      </c>
      <c r="AT163" s="24" t="s">
        <v>242</v>
      </c>
      <c r="AU163" s="24" t="s">
        <v>78</v>
      </c>
      <c r="AY163" s="24" t="s">
        <v>170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24" t="s">
        <v>177</v>
      </c>
      <c r="BK163" s="224">
        <f>ROUND(I163*H163,2)</f>
        <v>0</v>
      </c>
      <c r="BL163" s="24" t="s">
        <v>177</v>
      </c>
      <c r="BM163" s="24" t="s">
        <v>1129</v>
      </c>
    </row>
    <row r="164" s="1" customFormat="1">
      <c r="B164" s="46"/>
      <c r="C164" s="74"/>
      <c r="D164" s="261" t="s">
        <v>887</v>
      </c>
      <c r="E164" s="74"/>
      <c r="F164" s="262" t="s">
        <v>948</v>
      </c>
      <c r="G164" s="74"/>
      <c r="H164" s="74"/>
      <c r="I164" s="196"/>
      <c r="J164" s="74"/>
      <c r="K164" s="74"/>
      <c r="L164" s="72"/>
      <c r="M164" s="263"/>
      <c r="N164" s="47"/>
      <c r="O164" s="47"/>
      <c r="P164" s="47"/>
      <c r="Q164" s="47"/>
      <c r="R164" s="47"/>
      <c r="S164" s="47"/>
      <c r="T164" s="95"/>
      <c r="AT164" s="24" t="s">
        <v>887</v>
      </c>
      <c r="AU164" s="24" t="s">
        <v>78</v>
      </c>
    </row>
    <row r="165" s="1" customFormat="1" ht="38.25" customHeight="1">
      <c r="B165" s="46"/>
      <c r="C165" s="239" t="s">
        <v>178</v>
      </c>
      <c r="D165" s="239" t="s">
        <v>242</v>
      </c>
      <c r="E165" s="240" t="s">
        <v>953</v>
      </c>
      <c r="F165" s="241" t="s">
        <v>954</v>
      </c>
      <c r="G165" s="242" t="s">
        <v>762</v>
      </c>
      <c r="H165" s="243">
        <v>67.5</v>
      </c>
      <c r="I165" s="244"/>
      <c r="J165" s="245">
        <f>ROUND(I165*H165,2)</f>
        <v>0</v>
      </c>
      <c r="K165" s="241" t="s">
        <v>168</v>
      </c>
      <c r="L165" s="72"/>
      <c r="M165" s="246" t="s">
        <v>21</v>
      </c>
      <c r="N165" s="247" t="s">
        <v>44</v>
      </c>
      <c r="O165" s="47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AR165" s="24" t="s">
        <v>177</v>
      </c>
      <c r="AT165" s="24" t="s">
        <v>242</v>
      </c>
      <c r="AU165" s="24" t="s">
        <v>78</v>
      </c>
      <c r="AY165" s="24" t="s">
        <v>170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24" t="s">
        <v>177</v>
      </c>
      <c r="BK165" s="224">
        <f>ROUND(I165*H165,2)</f>
        <v>0</v>
      </c>
      <c r="BL165" s="24" t="s">
        <v>177</v>
      </c>
      <c r="BM165" s="24" t="s">
        <v>1130</v>
      </c>
    </row>
    <row r="166" s="1" customFormat="1">
      <c r="B166" s="46"/>
      <c r="C166" s="74"/>
      <c r="D166" s="261" t="s">
        <v>887</v>
      </c>
      <c r="E166" s="74"/>
      <c r="F166" s="262" t="s">
        <v>956</v>
      </c>
      <c r="G166" s="74"/>
      <c r="H166" s="74"/>
      <c r="I166" s="196"/>
      <c r="J166" s="74"/>
      <c r="K166" s="74"/>
      <c r="L166" s="72"/>
      <c r="M166" s="263"/>
      <c r="N166" s="47"/>
      <c r="O166" s="47"/>
      <c r="P166" s="47"/>
      <c r="Q166" s="47"/>
      <c r="R166" s="47"/>
      <c r="S166" s="47"/>
      <c r="T166" s="95"/>
      <c r="AT166" s="24" t="s">
        <v>887</v>
      </c>
      <c r="AU166" s="24" t="s">
        <v>78</v>
      </c>
    </row>
    <row r="167" s="10" customFormat="1" ht="37.44" customHeight="1">
      <c r="B167" s="225"/>
      <c r="C167" s="226"/>
      <c r="D167" s="227" t="s">
        <v>70</v>
      </c>
      <c r="E167" s="228" t="s">
        <v>121</v>
      </c>
      <c r="F167" s="228" t="s">
        <v>317</v>
      </c>
      <c r="G167" s="226"/>
      <c r="H167" s="226"/>
      <c r="I167" s="229"/>
      <c r="J167" s="230">
        <f>BK167</f>
        <v>0</v>
      </c>
      <c r="K167" s="226"/>
      <c r="L167" s="231"/>
      <c r="M167" s="232"/>
      <c r="N167" s="233"/>
      <c r="O167" s="233"/>
      <c r="P167" s="234">
        <f>SUM(P168:P183)</f>
        <v>0</v>
      </c>
      <c r="Q167" s="233"/>
      <c r="R167" s="234">
        <f>SUM(R168:R183)</f>
        <v>0</v>
      </c>
      <c r="S167" s="233"/>
      <c r="T167" s="235">
        <f>SUM(T168:T183)</f>
        <v>0</v>
      </c>
      <c r="AR167" s="236" t="s">
        <v>263</v>
      </c>
      <c r="AT167" s="237" t="s">
        <v>70</v>
      </c>
      <c r="AU167" s="237" t="s">
        <v>71</v>
      </c>
      <c r="AY167" s="236" t="s">
        <v>170</v>
      </c>
      <c r="BK167" s="238">
        <f>SUM(BK168:BK183)</f>
        <v>0</v>
      </c>
    </row>
    <row r="168" s="1" customFormat="1" ht="153" customHeight="1">
      <c r="B168" s="46"/>
      <c r="C168" s="239" t="s">
        <v>645</v>
      </c>
      <c r="D168" s="239" t="s">
        <v>242</v>
      </c>
      <c r="E168" s="240" t="s">
        <v>973</v>
      </c>
      <c r="F168" s="241" t="s">
        <v>974</v>
      </c>
      <c r="G168" s="242" t="s">
        <v>167</v>
      </c>
      <c r="H168" s="243">
        <v>1</v>
      </c>
      <c r="I168" s="244"/>
      <c r="J168" s="245">
        <f>ROUND(I168*H168,2)</f>
        <v>0</v>
      </c>
      <c r="K168" s="241" t="s">
        <v>168</v>
      </c>
      <c r="L168" s="72"/>
      <c r="M168" s="246" t="s">
        <v>21</v>
      </c>
      <c r="N168" s="247" t="s">
        <v>44</v>
      </c>
      <c r="O168" s="47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4" t="s">
        <v>177</v>
      </c>
      <c r="AT168" s="24" t="s">
        <v>242</v>
      </c>
      <c r="AU168" s="24" t="s">
        <v>78</v>
      </c>
      <c r="AY168" s="24" t="s">
        <v>170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24" t="s">
        <v>177</v>
      </c>
      <c r="BK168" s="224">
        <f>ROUND(I168*H168,2)</f>
        <v>0</v>
      </c>
      <c r="BL168" s="24" t="s">
        <v>177</v>
      </c>
      <c r="BM168" s="24" t="s">
        <v>1131</v>
      </c>
    </row>
    <row r="169" s="1" customFormat="1">
      <c r="B169" s="46"/>
      <c r="C169" s="74"/>
      <c r="D169" s="261" t="s">
        <v>887</v>
      </c>
      <c r="E169" s="74"/>
      <c r="F169" s="262" t="s">
        <v>976</v>
      </c>
      <c r="G169" s="74"/>
      <c r="H169" s="74"/>
      <c r="I169" s="196"/>
      <c r="J169" s="74"/>
      <c r="K169" s="74"/>
      <c r="L169" s="72"/>
      <c r="M169" s="263"/>
      <c r="N169" s="47"/>
      <c r="O169" s="47"/>
      <c r="P169" s="47"/>
      <c r="Q169" s="47"/>
      <c r="R169" s="47"/>
      <c r="S169" s="47"/>
      <c r="T169" s="95"/>
      <c r="AT169" s="24" t="s">
        <v>887</v>
      </c>
      <c r="AU169" s="24" t="s">
        <v>78</v>
      </c>
    </row>
    <row r="170" s="1" customFormat="1" ht="153" customHeight="1">
      <c r="B170" s="46"/>
      <c r="C170" s="239" t="s">
        <v>1132</v>
      </c>
      <c r="D170" s="239" t="s">
        <v>242</v>
      </c>
      <c r="E170" s="240" t="s">
        <v>977</v>
      </c>
      <c r="F170" s="241" t="s">
        <v>978</v>
      </c>
      <c r="G170" s="242" t="s">
        <v>301</v>
      </c>
      <c r="H170" s="243">
        <v>240</v>
      </c>
      <c r="I170" s="244"/>
      <c r="J170" s="245">
        <f>ROUND(I170*H170,2)</f>
        <v>0</v>
      </c>
      <c r="K170" s="241" t="s">
        <v>168</v>
      </c>
      <c r="L170" s="72"/>
      <c r="M170" s="246" t="s">
        <v>21</v>
      </c>
      <c r="N170" s="247" t="s">
        <v>44</v>
      </c>
      <c r="O170" s="47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24" t="s">
        <v>177</v>
      </c>
      <c r="AT170" s="24" t="s">
        <v>242</v>
      </c>
      <c r="AU170" s="24" t="s">
        <v>78</v>
      </c>
      <c r="AY170" s="24" t="s">
        <v>170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24" t="s">
        <v>177</v>
      </c>
      <c r="BK170" s="224">
        <f>ROUND(I170*H170,2)</f>
        <v>0</v>
      </c>
      <c r="BL170" s="24" t="s">
        <v>177</v>
      </c>
      <c r="BM170" s="24" t="s">
        <v>1133</v>
      </c>
    </row>
    <row r="171" s="1" customFormat="1">
      <c r="B171" s="46"/>
      <c r="C171" s="74"/>
      <c r="D171" s="261" t="s">
        <v>887</v>
      </c>
      <c r="E171" s="74"/>
      <c r="F171" s="262" t="s">
        <v>976</v>
      </c>
      <c r="G171" s="74"/>
      <c r="H171" s="74"/>
      <c r="I171" s="196"/>
      <c r="J171" s="74"/>
      <c r="K171" s="74"/>
      <c r="L171" s="72"/>
      <c r="M171" s="263"/>
      <c r="N171" s="47"/>
      <c r="O171" s="47"/>
      <c r="P171" s="47"/>
      <c r="Q171" s="47"/>
      <c r="R171" s="47"/>
      <c r="S171" s="47"/>
      <c r="T171" s="95"/>
      <c r="AT171" s="24" t="s">
        <v>887</v>
      </c>
      <c r="AU171" s="24" t="s">
        <v>78</v>
      </c>
    </row>
    <row r="172" s="1" customFormat="1" ht="153" customHeight="1">
      <c r="B172" s="46"/>
      <c r="C172" s="239" t="s">
        <v>616</v>
      </c>
      <c r="D172" s="239" t="s">
        <v>242</v>
      </c>
      <c r="E172" s="240" t="s">
        <v>980</v>
      </c>
      <c r="F172" s="241" t="s">
        <v>981</v>
      </c>
      <c r="G172" s="242" t="s">
        <v>301</v>
      </c>
      <c r="H172" s="243">
        <v>175.5</v>
      </c>
      <c r="I172" s="244"/>
      <c r="J172" s="245">
        <f>ROUND(I172*H172,2)</f>
        <v>0</v>
      </c>
      <c r="K172" s="241" t="s">
        <v>168</v>
      </c>
      <c r="L172" s="72"/>
      <c r="M172" s="246" t="s">
        <v>21</v>
      </c>
      <c r="N172" s="247" t="s">
        <v>44</v>
      </c>
      <c r="O172" s="47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AR172" s="24" t="s">
        <v>177</v>
      </c>
      <c r="AT172" s="24" t="s">
        <v>242</v>
      </c>
      <c r="AU172" s="24" t="s">
        <v>78</v>
      </c>
      <c r="AY172" s="24" t="s">
        <v>170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24" t="s">
        <v>177</v>
      </c>
      <c r="BK172" s="224">
        <f>ROUND(I172*H172,2)</f>
        <v>0</v>
      </c>
      <c r="BL172" s="24" t="s">
        <v>177</v>
      </c>
      <c r="BM172" s="24" t="s">
        <v>1134</v>
      </c>
    </row>
    <row r="173" s="1" customFormat="1">
      <c r="B173" s="46"/>
      <c r="C173" s="74"/>
      <c r="D173" s="261" t="s">
        <v>887</v>
      </c>
      <c r="E173" s="74"/>
      <c r="F173" s="262" t="s">
        <v>976</v>
      </c>
      <c r="G173" s="74"/>
      <c r="H173" s="74"/>
      <c r="I173" s="196"/>
      <c r="J173" s="74"/>
      <c r="K173" s="74"/>
      <c r="L173" s="72"/>
      <c r="M173" s="263"/>
      <c r="N173" s="47"/>
      <c r="O173" s="47"/>
      <c r="P173" s="47"/>
      <c r="Q173" s="47"/>
      <c r="R173" s="47"/>
      <c r="S173" s="47"/>
      <c r="T173" s="95"/>
      <c r="AT173" s="24" t="s">
        <v>887</v>
      </c>
      <c r="AU173" s="24" t="s">
        <v>78</v>
      </c>
    </row>
    <row r="174" s="1" customFormat="1" ht="153" customHeight="1">
      <c r="B174" s="46"/>
      <c r="C174" s="239" t="s">
        <v>492</v>
      </c>
      <c r="D174" s="239" t="s">
        <v>242</v>
      </c>
      <c r="E174" s="240" t="s">
        <v>1135</v>
      </c>
      <c r="F174" s="241" t="s">
        <v>1136</v>
      </c>
      <c r="G174" s="242" t="s">
        <v>301</v>
      </c>
      <c r="H174" s="243">
        <v>8</v>
      </c>
      <c r="I174" s="244"/>
      <c r="J174" s="245">
        <f>ROUND(I174*H174,2)</f>
        <v>0</v>
      </c>
      <c r="K174" s="241" t="s">
        <v>168</v>
      </c>
      <c r="L174" s="72"/>
      <c r="M174" s="246" t="s">
        <v>21</v>
      </c>
      <c r="N174" s="247" t="s">
        <v>44</v>
      </c>
      <c r="O174" s="47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AR174" s="24" t="s">
        <v>177</v>
      </c>
      <c r="AT174" s="24" t="s">
        <v>242</v>
      </c>
      <c r="AU174" s="24" t="s">
        <v>78</v>
      </c>
      <c r="AY174" s="24" t="s">
        <v>170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24" t="s">
        <v>177</v>
      </c>
      <c r="BK174" s="224">
        <f>ROUND(I174*H174,2)</f>
        <v>0</v>
      </c>
      <c r="BL174" s="24" t="s">
        <v>177</v>
      </c>
      <c r="BM174" s="24" t="s">
        <v>1137</v>
      </c>
    </row>
    <row r="175" s="1" customFormat="1">
      <c r="B175" s="46"/>
      <c r="C175" s="74"/>
      <c r="D175" s="261" t="s">
        <v>887</v>
      </c>
      <c r="E175" s="74"/>
      <c r="F175" s="262" t="s">
        <v>976</v>
      </c>
      <c r="G175" s="74"/>
      <c r="H175" s="74"/>
      <c r="I175" s="196"/>
      <c r="J175" s="74"/>
      <c r="K175" s="74"/>
      <c r="L175" s="72"/>
      <c r="M175" s="263"/>
      <c r="N175" s="47"/>
      <c r="O175" s="47"/>
      <c r="P175" s="47"/>
      <c r="Q175" s="47"/>
      <c r="R175" s="47"/>
      <c r="S175" s="47"/>
      <c r="T175" s="95"/>
      <c r="AT175" s="24" t="s">
        <v>887</v>
      </c>
      <c r="AU175" s="24" t="s">
        <v>78</v>
      </c>
    </row>
    <row r="176" s="1" customFormat="1" ht="153" customHeight="1">
      <c r="B176" s="46"/>
      <c r="C176" s="239" t="s">
        <v>621</v>
      </c>
      <c r="D176" s="239" t="s">
        <v>242</v>
      </c>
      <c r="E176" s="240" t="s">
        <v>1135</v>
      </c>
      <c r="F176" s="241" t="s">
        <v>1136</v>
      </c>
      <c r="G176" s="242" t="s">
        <v>301</v>
      </c>
      <c r="H176" s="243">
        <v>1.8</v>
      </c>
      <c r="I176" s="244"/>
      <c r="J176" s="245">
        <f>ROUND(I176*H176,2)</f>
        <v>0</v>
      </c>
      <c r="K176" s="241" t="s">
        <v>168</v>
      </c>
      <c r="L176" s="72"/>
      <c r="M176" s="246" t="s">
        <v>21</v>
      </c>
      <c r="N176" s="247" t="s">
        <v>44</v>
      </c>
      <c r="O176" s="47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AR176" s="24" t="s">
        <v>177</v>
      </c>
      <c r="AT176" s="24" t="s">
        <v>242</v>
      </c>
      <c r="AU176" s="24" t="s">
        <v>78</v>
      </c>
      <c r="AY176" s="24" t="s">
        <v>170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24" t="s">
        <v>177</v>
      </c>
      <c r="BK176" s="224">
        <f>ROUND(I176*H176,2)</f>
        <v>0</v>
      </c>
      <c r="BL176" s="24" t="s">
        <v>177</v>
      </c>
      <c r="BM176" s="24" t="s">
        <v>1138</v>
      </c>
    </row>
    <row r="177" s="1" customFormat="1">
      <c r="B177" s="46"/>
      <c r="C177" s="74"/>
      <c r="D177" s="261" t="s">
        <v>887</v>
      </c>
      <c r="E177" s="74"/>
      <c r="F177" s="262" t="s">
        <v>976</v>
      </c>
      <c r="G177" s="74"/>
      <c r="H177" s="74"/>
      <c r="I177" s="196"/>
      <c r="J177" s="74"/>
      <c r="K177" s="74"/>
      <c r="L177" s="72"/>
      <c r="M177" s="263"/>
      <c r="N177" s="47"/>
      <c r="O177" s="47"/>
      <c r="P177" s="47"/>
      <c r="Q177" s="47"/>
      <c r="R177" s="47"/>
      <c r="S177" s="47"/>
      <c r="T177" s="95"/>
      <c r="AT177" s="24" t="s">
        <v>887</v>
      </c>
      <c r="AU177" s="24" t="s">
        <v>78</v>
      </c>
    </row>
    <row r="178" s="1" customFormat="1" ht="153" customHeight="1">
      <c r="B178" s="46"/>
      <c r="C178" s="239" t="s">
        <v>600</v>
      </c>
      <c r="D178" s="239" t="s">
        <v>242</v>
      </c>
      <c r="E178" s="240" t="s">
        <v>1135</v>
      </c>
      <c r="F178" s="241" t="s">
        <v>1136</v>
      </c>
      <c r="G178" s="242" t="s">
        <v>301</v>
      </c>
      <c r="H178" s="243">
        <v>10</v>
      </c>
      <c r="I178" s="244"/>
      <c r="J178" s="245">
        <f>ROUND(I178*H178,2)</f>
        <v>0</v>
      </c>
      <c r="K178" s="241" t="s">
        <v>168</v>
      </c>
      <c r="L178" s="72"/>
      <c r="M178" s="246" t="s">
        <v>21</v>
      </c>
      <c r="N178" s="247" t="s">
        <v>44</v>
      </c>
      <c r="O178" s="47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AR178" s="24" t="s">
        <v>177</v>
      </c>
      <c r="AT178" s="24" t="s">
        <v>242</v>
      </c>
      <c r="AU178" s="24" t="s">
        <v>78</v>
      </c>
      <c r="AY178" s="24" t="s">
        <v>170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24" t="s">
        <v>177</v>
      </c>
      <c r="BK178" s="224">
        <f>ROUND(I178*H178,2)</f>
        <v>0</v>
      </c>
      <c r="BL178" s="24" t="s">
        <v>177</v>
      </c>
      <c r="BM178" s="24" t="s">
        <v>1139</v>
      </c>
    </row>
    <row r="179" s="1" customFormat="1">
      <c r="B179" s="46"/>
      <c r="C179" s="74"/>
      <c r="D179" s="261" t="s">
        <v>887</v>
      </c>
      <c r="E179" s="74"/>
      <c r="F179" s="262" t="s">
        <v>976</v>
      </c>
      <c r="G179" s="74"/>
      <c r="H179" s="74"/>
      <c r="I179" s="196"/>
      <c r="J179" s="74"/>
      <c r="K179" s="74"/>
      <c r="L179" s="72"/>
      <c r="M179" s="263"/>
      <c r="N179" s="47"/>
      <c r="O179" s="47"/>
      <c r="P179" s="47"/>
      <c r="Q179" s="47"/>
      <c r="R179" s="47"/>
      <c r="S179" s="47"/>
      <c r="T179" s="95"/>
      <c r="AT179" s="24" t="s">
        <v>887</v>
      </c>
      <c r="AU179" s="24" t="s">
        <v>78</v>
      </c>
    </row>
    <row r="180" s="1" customFormat="1" ht="165.75" customHeight="1">
      <c r="B180" s="46"/>
      <c r="C180" s="239" t="s">
        <v>423</v>
      </c>
      <c r="D180" s="239" t="s">
        <v>242</v>
      </c>
      <c r="E180" s="240" t="s">
        <v>1140</v>
      </c>
      <c r="F180" s="241" t="s">
        <v>1141</v>
      </c>
      <c r="G180" s="242" t="s">
        <v>301</v>
      </c>
      <c r="H180" s="243">
        <v>150</v>
      </c>
      <c r="I180" s="244"/>
      <c r="J180" s="245">
        <f>ROUND(I180*H180,2)</f>
        <v>0</v>
      </c>
      <c r="K180" s="241" t="s">
        <v>168</v>
      </c>
      <c r="L180" s="72"/>
      <c r="M180" s="246" t="s">
        <v>21</v>
      </c>
      <c r="N180" s="247" t="s">
        <v>44</v>
      </c>
      <c r="O180" s="47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AR180" s="24" t="s">
        <v>177</v>
      </c>
      <c r="AT180" s="24" t="s">
        <v>242</v>
      </c>
      <c r="AU180" s="24" t="s">
        <v>78</v>
      </c>
      <c r="AY180" s="24" t="s">
        <v>170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24" t="s">
        <v>177</v>
      </c>
      <c r="BK180" s="224">
        <f>ROUND(I180*H180,2)</f>
        <v>0</v>
      </c>
      <c r="BL180" s="24" t="s">
        <v>177</v>
      </c>
      <c r="BM180" s="24" t="s">
        <v>1142</v>
      </c>
    </row>
    <row r="181" s="1" customFormat="1">
      <c r="B181" s="46"/>
      <c r="C181" s="74"/>
      <c r="D181" s="261" t="s">
        <v>887</v>
      </c>
      <c r="E181" s="74"/>
      <c r="F181" s="262" t="s">
        <v>976</v>
      </c>
      <c r="G181" s="74"/>
      <c r="H181" s="74"/>
      <c r="I181" s="196"/>
      <c r="J181" s="74"/>
      <c r="K181" s="74"/>
      <c r="L181" s="72"/>
      <c r="M181" s="263"/>
      <c r="N181" s="47"/>
      <c r="O181" s="47"/>
      <c r="P181" s="47"/>
      <c r="Q181" s="47"/>
      <c r="R181" s="47"/>
      <c r="S181" s="47"/>
      <c r="T181" s="95"/>
      <c r="AT181" s="24" t="s">
        <v>887</v>
      </c>
      <c r="AU181" s="24" t="s">
        <v>78</v>
      </c>
    </row>
    <row r="182" s="1" customFormat="1" ht="25.5" customHeight="1">
      <c r="B182" s="46"/>
      <c r="C182" s="239" t="s">
        <v>433</v>
      </c>
      <c r="D182" s="239" t="s">
        <v>242</v>
      </c>
      <c r="E182" s="240" t="s">
        <v>983</v>
      </c>
      <c r="F182" s="241" t="s">
        <v>984</v>
      </c>
      <c r="G182" s="242" t="s">
        <v>301</v>
      </c>
      <c r="H182" s="243">
        <v>240</v>
      </c>
      <c r="I182" s="244"/>
      <c r="J182" s="245">
        <f>ROUND(I182*H182,2)</f>
        <v>0</v>
      </c>
      <c r="K182" s="241" t="s">
        <v>168</v>
      </c>
      <c r="L182" s="72"/>
      <c r="M182" s="246" t="s">
        <v>21</v>
      </c>
      <c r="N182" s="247" t="s">
        <v>44</v>
      </c>
      <c r="O182" s="47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AR182" s="24" t="s">
        <v>177</v>
      </c>
      <c r="AT182" s="24" t="s">
        <v>242</v>
      </c>
      <c r="AU182" s="24" t="s">
        <v>78</v>
      </c>
      <c r="AY182" s="24" t="s">
        <v>170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24" t="s">
        <v>177</v>
      </c>
      <c r="BK182" s="224">
        <f>ROUND(I182*H182,2)</f>
        <v>0</v>
      </c>
      <c r="BL182" s="24" t="s">
        <v>177</v>
      </c>
      <c r="BM182" s="24" t="s">
        <v>1143</v>
      </c>
    </row>
    <row r="183" s="1" customFormat="1">
      <c r="B183" s="46"/>
      <c r="C183" s="74"/>
      <c r="D183" s="261" t="s">
        <v>887</v>
      </c>
      <c r="E183" s="74"/>
      <c r="F183" s="262" t="s">
        <v>986</v>
      </c>
      <c r="G183" s="74"/>
      <c r="H183" s="74"/>
      <c r="I183" s="196"/>
      <c r="J183" s="74"/>
      <c r="K183" s="74"/>
      <c r="L183" s="72"/>
      <c r="M183" s="263"/>
      <c r="N183" s="47"/>
      <c r="O183" s="47"/>
      <c r="P183" s="47"/>
      <c r="Q183" s="47"/>
      <c r="R183" s="47"/>
      <c r="S183" s="47"/>
      <c r="T183" s="95"/>
      <c r="AT183" s="24" t="s">
        <v>887</v>
      </c>
      <c r="AU183" s="24" t="s">
        <v>78</v>
      </c>
    </row>
    <row r="184" s="10" customFormat="1" ht="37.44" customHeight="1">
      <c r="B184" s="225"/>
      <c r="C184" s="226"/>
      <c r="D184" s="227" t="s">
        <v>70</v>
      </c>
      <c r="E184" s="228" t="s">
        <v>175</v>
      </c>
      <c r="F184" s="228" t="s">
        <v>176</v>
      </c>
      <c r="G184" s="226"/>
      <c r="H184" s="226"/>
      <c r="I184" s="229"/>
      <c r="J184" s="230">
        <f>BK184</f>
        <v>0</v>
      </c>
      <c r="K184" s="226"/>
      <c r="L184" s="231"/>
      <c r="M184" s="232"/>
      <c r="N184" s="233"/>
      <c r="O184" s="233"/>
      <c r="P184" s="234">
        <f>SUM(P185:P210)</f>
        <v>0</v>
      </c>
      <c r="Q184" s="233"/>
      <c r="R184" s="234">
        <f>SUM(R185:R210)</f>
        <v>195.37585999999999</v>
      </c>
      <c r="S184" s="233"/>
      <c r="T184" s="235">
        <f>SUM(T185:T210)</f>
        <v>0</v>
      </c>
      <c r="AR184" s="236" t="s">
        <v>177</v>
      </c>
      <c r="AT184" s="237" t="s">
        <v>70</v>
      </c>
      <c r="AU184" s="237" t="s">
        <v>71</v>
      </c>
      <c r="AY184" s="236" t="s">
        <v>170</v>
      </c>
      <c r="BK184" s="238">
        <f>SUM(BK185:BK210)</f>
        <v>0</v>
      </c>
    </row>
    <row r="185" s="1" customFormat="1" ht="25.5" customHeight="1">
      <c r="B185" s="46"/>
      <c r="C185" s="239" t="s">
        <v>247</v>
      </c>
      <c r="D185" s="239" t="s">
        <v>242</v>
      </c>
      <c r="E185" s="240" t="s">
        <v>957</v>
      </c>
      <c r="F185" s="241" t="s">
        <v>958</v>
      </c>
      <c r="G185" s="242" t="s">
        <v>167</v>
      </c>
      <c r="H185" s="243">
        <v>6</v>
      </c>
      <c r="I185" s="244"/>
      <c r="J185" s="245">
        <f>ROUND(I185*H185,2)</f>
        <v>0</v>
      </c>
      <c r="K185" s="241" t="s">
        <v>168</v>
      </c>
      <c r="L185" s="72"/>
      <c r="M185" s="246" t="s">
        <v>21</v>
      </c>
      <c r="N185" s="247" t="s">
        <v>44</v>
      </c>
      <c r="O185" s="47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AR185" s="24" t="s">
        <v>177</v>
      </c>
      <c r="AT185" s="24" t="s">
        <v>242</v>
      </c>
      <c r="AU185" s="24" t="s">
        <v>78</v>
      </c>
      <c r="AY185" s="24" t="s">
        <v>170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24" t="s">
        <v>177</v>
      </c>
      <c r="BK185" s="224">
        <f>ROUND(I185*H185,2)</f>
        <v>0</v>
      </c>
      <c r="BL185" s="24" t="s">
        <v>177</v>
      </c>
      <c r="BM185" s="24" t="s">
        <v>1144</v>
      </c>
    </row>
    <row r="186" s="1" customFormat="1" ht="38.25" customHeight="1">
      <c r="B186" s="46"/>
      <c r="C186" s="239" t="s">
        <v>484</v>
      </c>
      <c r="D186" s="239" t="s">
        <v>242</v>
      </c>
      <c r="E186" s="240" t="s">
        <v>961</v>
      </c>
      <c r="F186" s="241" t="s">
        <v>962</v>
      </c>
      <c r="G186" s="242" t="s">
        <v>167</v>
      </c>
      <c r="H186" s="243">
        <v>6</v>
      </c>
      <c r="I186" s="244"/>
      <c r="J186" s="245">
        <f>ROUND(I186*H186,2)</f>
        <v>0</v>
      </c>
      <c r="K186" s="241" t="s">
        <v>168</v>
      </c>
      <c r="L186" s="72"/>
      <c r="M186" s="246" t="s">
        <v>21</v>
      </c>
      <c r="N186" s="247" t="s">
        <v>44</v>
      </c>
      <c r="O186" s="47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AR186" s="24" t="s">
        <v>177</v>
      </c>
      <c r="AT186" s="24" t="s">
        <v>242</v>
      </c>
      <c r="AU186" s="24" t="s">
        <v>78</v>
      </c>
      <c r="AY186" s="24" t="s">
        <v>170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24" t="s">
        <v>177</v>
      </c>
      <c r="BK186" s="224">
        <f>ROUND(I186*H186,2)</f>
        <v>0</v>
      </c>
      <c r="BL186" s="24" t="s">
        <v>177</v>
      </c>
      <c r="BM186" s="24" t="s">
        <v>1145</v>
      </c>
    </row>
    <row r="187" s="1" customFormat="1" ht="38.25" customHeight="1">
      <c r="B187" s="46"/>
      <c r="C187" s="239" t="s">
        <v>649</v>
      </c>
      <c r="D187" s="239" t="s">
        <v>242</v>
      </c>
      <c r="E187" s="240" t="s">
        <v>1146</v>
      </c>
      <c r="F187" s="241" t="s">
        <v>1147</v>
      </c>
      <c r="G187" s="242" t="s">
        <v>167</v>
      </c>
      <c r="H187" s="243">
        <v>5</v>
      </c>
      <c r="I187" s="244"/>
      <c r="J187" s="245">
        <f>ROUND(I187*H187,2)</f>
        <v>0</v>
      </c>
      <c r="K187" s="241" t="s">
        <v>168</v>
      </c>
      <c r="L187" s="72"/>
      <c r="M187" s="246" t="s">
        <v>21</v>
      </c>
      <c r="N187" s="247" t="s">
        <v>44</v>
      </c>
      <c r="O187" s="47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AR187" s="24" t="s">
        <v>177</v>
      </c>
      <c r="AT187" s="24" t="s">
        <v>242</v>
      </c>
      <c r="AU187" s="24" t="s">
        <v>78</v>
      </c>
      <c r="AY187" s="24" t="s">
        <v>170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24" t="s">
        <v>177</v>
      </c>
      <c r="BK187" s="224">
        <f>ROUND(I187*H187,2)</f>
        <v>0</v>
      </c>
      <c r="BL187" s="24" t="s">
        <v>177</v>
      </c>
      <c r="BM187" s="24" t="s">
        <v>1148</v>
      </c>
    </row>
    <row r="188" s="1" customFormat="1" ht="16.5" customHeight="1">
      <c r="B188" s="46"/>
      <c r="C188" s="212" t="s">
        <v>488</v>
      </c>
      <c r="D188" s="212" t="s">
        <v>164</v>
      </c>
      <c r="E188" s="213" t="s">
        <v>1149</v>
      </c>
      <c r="F188" s="214" t="s">
        <v>1150</v>
      </c>
      <c r="G188" s="215" t="s">
        <v>167</v>
      </c>
      <c r="H188" s="216">
        <v>10</v>
      </c>
      <c r="I188" s="217"/>
      <c r="J188" s="218">
        <f>ROUND(I188*H188,2)</f>
        <v>0</v>
      </c>
      <c r="K188" s="214" t="s">
        <v>168</v>
      </c>
      <c r="L188" s="219"/>
      <c r="M188" s="220" t="s">
        <v>21</v>
      </c>
      <c r="N188" s="221" t="s">
        <v>44</v>
      </c>
      <c r="O188" s="47"/>
      <c r="P188" s="222">
        <f>O188*H188</f>
        <v>0</v>
      </c>
      <c r="Q188" s="222">
        <v>0.39700000000000002</v>
      </c>
      <c r="R188" s="222">
        <f>Q188*H188</f>
        <v>3.9700000000000002</v>
      </c>
      <c r="S188" s="222">
        <v>0</v>
      </c>
      <c r="T188" s="223">
        <f>S188*H188</f>
        <v>0</v>
      </c>
      <c r="AR188" s="24" t="s">
        <v>271</v>
      </c>
      <c r="AT188" s="24" t="s">
        <v>164</v>
      </c>
      <c r="AU188" s="24" t="s">
        <v>78</v>
      </c>
      <c r="AY188" s="24" t="s">
        <v>170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24" t="s">
        <v>177</v>
      </c>
      <c r="BK188" s="224">
        <f>ROUND(I188*H188,2)</f>
        <v>0</v>
      </c>
      <c r="BL188" s="24" t="s">
        <v>177</v>
      </c>
      <c r="BM188" s="24" t="s">
        <v>1151</v>
      </c>
    </row>
    <row r="189" s="1" customFormat="1" ht="16.5" customHeight="1">
      <c r="B189" s="46"/>
      <c r="C189" s="212" t="s">
        <v>496</v>
      </c>
      <c r="D189" s="212" t="s">
        <v>164</v>
      </c>
      <c r="E189" s="213" t="s">
        <v>1152</v>
      </c>
      <c r="F189" s="214" t="s">
        <v>1153</v>
      </c>
      <c r="G189" s="215" t="s">
        <v>167</v>
      </c>
      <c r="H189" s="216">
        <v>10</v>
      </c>
      <c r="I189" s="217"/>
      <c r="J189" s="218">
        <f>ROUND(I189*H189,2)</f>
        <v>0</v>
      </c>
      <c r="K189" s="214" t="s">
        <v>168</v>
      </c>
      <c r="L189" s="219"/>
      <c r="M189" s="220" t="s">
        <v>21</v>
      </c>
      <c r="N189" s="221" t="s">
        <v>44</v>
      </c>
      <c r="O189" s="47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AR189" s="24" t="s">
        <v>271</v>
      </c>
      <c r="AT189" s="24" t="s">
        <v>164</v>
      </c>
      <c r="AU189" s="24" t="s">
        <v>78</v>
      </c>
      <c r="AY189" s="24" t="s">
        <v>170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24" t="s">
        <v>177</v>
      </c>
      <c r="BK189" s="224">
        <f>ROUND(I189*H189,2)</f>
        <v>0</v>
      </c>
      <c r="BL189" s="24" t="s">
        <v>177</v>
      </c>
      <c r="BM189" s="24" t="s">
        <v>1154</v>
      </c>
    </row>
    <row r="190" s="1" customFormat="1" ht="16.5" customHeight="1">
      <c r="B190" s="46"/>
      <c r="C190" s="212" t="s">
        <v>500</v>
      </c>
      <c r="D190" s="212" t="s">
        <v>164</v>
      </c>
      <c r="E190" s="213" t="s">
        <v>964</v>
      </c>
      <c r="F190" s="214" t="s">
        <v>965</v>
      </c>
      <c r="G190" s="215" t="s">
        <v>301</v>
      </c>
      <c r="H190" s="216">
        <v>27</v>
      </c>
      <c r="I190" s="217"/>
      <c r="J190" s="218">
        <f>ROUND(I190*H190,2)</f>
        <v>0</v>
      </c>
      <c r="K190" s="214" t="s">
        <v>168</v>
      </c>
      <c r="L190" s="219"/>
      <c r="M190" s="220" t="s">
        <v>21</v>
      </c>
      <c r="N190" s="221" t="s">
        <v>44</v>
      </c>
      <c r="O190" s="47"/>
      <c r="P190" s="222">
        <f>O190*H190</f>
        <v>0</v>
      </c>
      <c r="Q190" s="222">
        <v>1</v>
      </c>
      <c r="R190" s="222">
        <f>Q190*H190</f>
        <v>27</v>
      </c>
      <c r="S190" s="222">
        <v>0</v>
      </c>
      <c r="T190" s="223">
        <f>S190*H190</f>
        <v>0</v>
      </c>
      <c r="AR190" s="24" t="s">
        <v>271</v>
      </c>
      <c r="AT190" s="24" t="s">
        <v>164</v>
      </c>
      <c r="AU190" s="24" t="s">
        <v>78</v>
      </c>
      <c r="AY190" s="24" t="s">
        <v>170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24" t="s">
        <v>177</v>
      </c>
      <c r="BK190" s="224">
        <f>ROUND(I190*H190,2)</f>
        <v>0</v>
      </c>
      <c r="BL190" s="24" t="s">
        <v>177</v>
      </c>
      <c r="BM190" s="24" t="s">
        <v>1155</v>
      </c>
    </row>
    <row r="191" s="1" customFormat="1" ht="16.5" customHeight="1">
      <c r="B191" s="46"/>
      <c r="C191" s="212" t="s">
        <v>504</v>
      </c>
      <c r="D191" s="212" t="s">
        <v>164</v>
      </c>
      <c r="E191" s="213" t="s">
        <v>967</v>
      </c>
      <c r="F191" s="214" t="s">
        <v>968</v>
      </c>
      <c r="G191" s="215" t="s">
        <v>301</v>
      </c>
      <c r="H191" s="216">
        <v>148.5</v>
      </c>
      <c r="I191" s="217"/>
      <c r="J191" s="218">
        <f>ROUND(I191*H191,2)</f>
        <v>0</v>
      </c>
      <c r="K191" s="214" t="s">
        <v>168</v>
      </c>
      <c r="L191" s="219"/>
      <c r="M191" s="220" t="s">
        <v>21</v>
      </c>
      <c r="N191" s="221" t="s">
        <v>44</v>
      </c>
      <c r="O191" s="47"/>
      <c r="P191" s="222">
        <f>O191*H191</f>
        <v>0</v>
      </c>
      <c r="Q191" s="222">
        <v>1</v>
      </c>
      <c r="R191" s="222">
        <f>Q191*H191</f>
        <v>148.5</v>
      </c>
      <c r="S191" s="222">
        <v>0</v>
      </c>
      <c r="T191" s="223">
        <f>S191*H191</f>
        <v>0</v>
      </c>
      <c r="AR191" s="24" t="s">
        <v>271</v>
      </c>
      <c r="AT191" s="24" t="s">
        <v>164</v>
      </c>
      <c r="AU191" s="24" t="s">
        <v>78</v>
      </c>
      <c r="AY191" s="24" t="s">
        <v>170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24" t="s">
        <v>177</v>
      </c>
      <c r="BK191" s="224">
        <f>ROUND(I191*H191,2)</f>
        <v>0</v>
      </c>
      <c r="BL191" s="24" t="s">
        <v>177</v>
      </c>
      <c r="BM191" s="24" t="s">
        <v>1156</v>
      </c>
    </row>
    <row r="192" s="1" customFormat="1" ht="16.5" customHeight="1">
      <c r="B192" s="46"/>
      <c r="C192" s="212" t="s">
        <v>508</v>
      </c>
      <c r="D192" s="212" t="s">
        <v>164</v>
      </c>
      <c r="E192" s="213" t="s">
        <v>1157</v>
      </c>
      <c r="F192" s="214" t="s">
        <v>1158</v>
      </c>
      <c r="G192" s="215" t="s">
        <v>167</v>
      </c>
      <c r="H192" s="216">
        <v>18</v>
      </c>
      <c r="I192" s="217"/>
      <c r="J192" s="218">
        <f>ROUND(I192*H192,2)</f>
        <v>0</v>
      </c>
      <c r="K192" s="214" t="s">
        <v>168</v>
      </c>
      <c r="L192" s="219"/>
      <c r="M192" s="220" t="s">
        <v>21</v>
      </c>
      <c r="N192" s="221" t="s">
        <v>44</v>
      </c>
      <c r="O192" s="47"/>
      <c r="P192" s="222">
        <f>O192*H192</f>
        <v>0</v>
      </c>
      <c r="Q192" s="222">
        <v>0.28306999999999999</v>
      </c>
      <c r="R192" s="222">
        <f>Q192*H192</f>
        <v>5.0952599999999997</v>
      </c>
      <c r="S192" s="222">
        <v>0</v>
      </c>
      <c r="T192" s="223">
        <f>S192*H192</f>
        <v>0</v>
      </c>
      <c r="AR192" s="24" t="s">
        <v>271</v>
      </c>
      <c r="AT192" s="24" t="s">
        <v>164</v>
      </c>
      <c r="AU192" s="24" t="s">
        <v>78</v>
      </c>
      <c r="AY192" s="24" t="s">
        <v>170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24" t="s">
        <v>177</v>
      </c>
      <c r="BK192" s="224">
        <f>ROUND(I192*H192,2)</f>
        <v>0</v>
      </c>
      <c r="BL192" s="24" t="s">
        <v>177</v>
      </c>
      <c r="BM192" s="24" t="s">
        <v>1159</v>
      </c>
    </row>
    <row r="193" s="1" customFormat="1" ht="16.5" customHeight="1">
      <c r="B193" s="46"/>
      <c r="C193" s="212" t="s">
        <v>608</v>
      </c>
      <c r="D193" s="212" t="s">
        <v>164</v>
      </c>
      <c r="E193" s="213" t="s">
        <v>1160</v>
      </c>
      <c r="F193" s="214" t="s">
        <v>1161</v>
      </c>
      <c r="G193" s="215" t="s">
        <v>343</v>
      </c>
      <c r="H193" s="216">
        <v>28</v>
      </c>
      <c r="I193" s="217"/>
      <c r="J193" s="218">
        <f>ROUND(I193*H193,2)</f>
        <v>0</v>
      </c>
      <c r="K193" s="214" t="s">
        <v>168</v>
      </c>
      <c r="L193" s="219"/>
      <c r="M193" s="220" t="s">
        <v>21</v>
      </c>
      <c r="N193" s="221" t="s">
        <v>44</v>
      </c>
      <c r="O193" s="47"/>
      <c r="P193" s="222">
        <f>O193*H193</f>
        <v>0</v>
      </c>
      <c r="Q193" s="222">
        <v>0.049390000000000003</v>
      </c>
      <c r="R193" s="222">
        <f>Q193*H193</f>
        <v>1.3829200000000002</v>
      </c>
      <c r="S193" s="222">
        <v>0</v>
      </c>
      <c r="T193" s="223">
        <f>S193*H193</f>
        <v>0</v>
      </c>
      <c r="AR193" s="24" t="s">
        <v>271</v>
      </c>
      <c r="AT193" s="24" t="s">
        <v>164</v>
      </c>
      <c r="AU193" s="24" t="s">
        <v>78</v>
      </c>
      <c r="AY193" s="24" t="s">
        <v>170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24" t="s">
        <v>177</v>
      </c>
      <c r="BK193" s="224">
        <f>ROUND(I193*H193,2)</f>
        <v>0</v>
      </c>
      <c r="BL193" s="24" t="s">
        <v>177</v>
      </c>
      <c r="BM193" s="24" t="s">
        <v>1162</v>
      </c>
    </row>
    <row r="194" s="1" customFormat="1" ht="16.5" customHeight="1">
      <c r="B194" s="46"/>
      <c r="C194" s="212" t="s">
        <v>429</v>
      </c>
      <c r="D194" s="212" t="s">
        <v>164</v>
      </c>
      <c r="E194" s="213" t="s">
        <v>1163</v>
      </c>
      <c r="F194" s="214" t="s">
        <v>1164</v>
      </c>
      <c r="G194" s="215" t="s">
        <v>167</v>
      </c>
      <c r="H194" s="216">
        <v>1</v>
      </c>
      <c r="I194" s="217"/>
      <c r="J194" s="218">
        <f>ROUND(I194*H194,2)</f>
        <v>0</v>
      </c>
      <c r="K194" s="214" t="s">
        <v>168</v>
      </c>
      <c r="L194" s="219"/>
      <c r="M194" s="220" t="s">
        <v>21</v>
      </c>
      <c r="N194" s="221" t="s">
        <v>44</v>
      </c>
      <c r="O194" s="47"/>
      <c r="P194" s="222">
        <f>O194*H194</f>
        <v>0</v>
      </c>
      <c r="Q194" s="222">
        <v>0.16042000000000001</v>
      </c>
      <c r="R194" s="222">
        <f>Q194*H194</f>
        <v>0.16042000000000001</v>
      </c>
      <c r="S194" s="222">
        <v>0</v>
      </c>
      <c r="T194" s="223">
        <f>S194*H194</f>
        <v>0</v>
      </c>
      <c r="AR194" s="24" t="s">
        <v>271</v>
      </c>
      <c r="AT194" s="24" t="s">
        <v>164</v>
      </c>
      <c r="AU194" s="24" t="s">
        <v>78</v>
      </c>
      <c r="AY194" s="24" t="s">
        <v>170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24" t="s">
        <v>177</v>
      </c>
      <c r="BK194" s="224">
        <f>ROUND(I194*H194,2)</f>
        <v>0</v>
      </c>
      <c r="BL194" s="24" t="s">
        <v>177</v>
      </c>
      <c r="BM194" s="24" t="s">
        <v>1165</v>
      </c>
    </row>
    <row r="195" s="1" customFormat="1" ht="16.5" customHeight="1">
      <c r="B195" s="46"/>
      <c r="C195" s="212" t="s">
        <v>604</v>
      </c>
      <c r="D195" s="212" t="s">
        <v>164</v>
      </c>
      <c r="E195" s="213" t="s">
        <v>1166</v>
      </c>
      <c r="F195" s="214" t="s">
        <v>1167</v>
      </c>
      <c r="G195" s="215" t="s">
        <v>167</v>
      </c>
      <c r="H195" s="216">
        <v>1</v>
      </c>
      <c r="I195" s="217"/>
      <c r="J195" s="218">
        <f>ROUND(I195*H195,2)</f>
        <v>0</v>
      </c>
      <c r="K195" s="214" t="s">
        <v>168</v>
      </c>
      <c r="L195" s="219"/>
      <c r="M195" s="220" t="s">
        <v>21</v>
      </c>
      <c r="N195" s="221" t="s">
        <v>44</v>
      </c>
      <c r="O195" s="47"/>
      <c r="P195" s="222">
        <f>O195*H195</f>
        <v>0</v>
      </c>
      <c r="Q195" s="222">
        <v>0.16414999999999999</v>
      </c>
      <c r="R195" s="222">
        <f>Q195*H195</f>
        <v>0.16414999999999999</v>
      </c>
      <c r="S195" s="222">
        <v>0</v>
      </c>
      <c r="T195" s="223">
        <f>S195*H195</f>
        <v>0</v>
      </c>
      <c r="AR195" s="24" t="s">
        <v>271</v>
      </c>
      <c r="AT195" s="24" t="s">
        <v>164</v>
      </c>
      <c r="AU195" s="24" t="s">
        <v>78</v>
      </c>
      <c r="AY195" s="24" t="s">
        <v>170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24" t="s">
        <v>177</v>
      </c>
      <c r="BK195" s="224">
        <f>ROUND(I195*H195,2)</f>
        <v>0</v>
      </c>
      <c r="BL195" s="24" t="s">
        <v>177</v>
      </c>
      <c r="BM195" s="24" t="s">
        <v>1168</v>
      </c>
    </row>
    <row r="196" s="1" customFormat="1" ht="16.5" customHeight="1">
      <c r="B196" s="46"/>
      <c r="C196" s="212" t="s">
        <v>452</v>
      </c>
      <c r="D196" s="212" t="s">
        <v>164</v>
      </c>
      <c r="E196" s="213" t="s">
        <v>1169</v>
      </c>
      <c r="F196" s="214" t="s">
        <v>1170</v>
      </c>
      <c r="G196" s="215" t="s">
        <v>167</v>
      </c>
      <c r="H196" s="216">
        <v>1</v>
      </c>
      <c r="I196" s="217"/>
      <c r="J196" s="218">
        <f>ROUND(I196*H196,2)</f>
        <v>0</v>
      </c>
      <c r="K196" s="214" t="s">
        <v>168</v>
      </c>
      <c r="L196" s="219"/>
      <c r="M196" s="220" t="s">
        <v>21</v>
      </c>
      <c r="N196" s="221" t="s">
        <v>44</v>
      </c>
      <c r="O196" s="47"/>
      <c r="P196" s="222">
        <f>O196*H196</f>
        <v>0</v>
      </c>
      <c r="Q196" s="222">
        <v>0.16788</v>
      </c>
      <c r="R196" s="222">
        <f>Q196*H196</f>
        <v>0.16788</v>
      </c>
      <c r="S196" s="222">
        <v>0</v>
      </c>
      <c r="T196" s="223">
        <f>S196*H196</f>
        <v>0</v>
      </c>
      <c r="AR196" s="24" t="s">
        <v>271</v>
      </c>
      <c r="AT196" s="24" t="s">
        <v>164</v>
      </c>
      <c r="AU196" s="24" t="s">
        <v>78</v>
      </c>
      <c r="AY196" s="24" t="s">
        <v>170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24" t="s">
        <v>177</v>
      </c>
      <c r="BK196" s="224">
        <f>ROUND(I196*H196,2)</f>
        <v>0</v>
      </c>
      <c r="BL196" s="24" t="s">
        <v>177</v>
      </c>
      <c r="BM196" s="24" t="s">
        <v>1171</v>
      </c>
    </row>
    <row r="197" s="1" customFormat="1" ht="16.5" customHeight="1">
      <c r="B197" s="46"/>
      <c r="C197" s="212" t="s">
        <v>1172</v>
      </c>
      <c r="D197" s="212" t="s">
        <v>164</v>
      </c>
      <c r="E197" s="213" t="s">
        <v>1173</v>
      </c>
      <c r="F197" s="214" t="s">
        <v>1174</v>
      </c>
      <c r="G197" s="215" t="s">
        <v>167</v>
      </c>
      <c r="H197" s="216">
        <v>2</v>
      </c>
      <c r="I197" s="217"/>
      <c r="J197" s="218">
        <f>ROUND(I197*H197,2)</f>
        <v>0</v>
      </c>
      <c r="K197" s="214" t="s">
        <v>168</v>
      </c>
      <c r="L197" s="219"/>
      <c r="M197" s="220" t="s">
        <v>21</v>
      </c>
      <c r="N197" s="221" t="s">
        <v>44</v>
      </c>
      <c r="O197" s="47"/>
      <c r="P197" s="222">
        <f>O197*H197</f>
        <v>0</v>
      </c>
      <c r="Q197" s="222">
        <v>0.17162</v>
      </c>
      <c r="R197" s="222">
        <f>Q197*H197</f>
        <v>0.34323999999999999</v>
      </c>
      <c r="S197" s="222">
        <v>0</v>
      </c>
      <c r="T197" s="223">
        <f>S197*H197</f>
        <v>0</v>
      </c>
      <c r="AR197" s="24" t="s">
        <v>271</v>
      </c>
      <c r="AT197" s="24" t="s">
        <v>164</v>
      </c>
      <c r="AU197" s="24" t="s">
        <v>78</v>
      </c>
      <c r="AY197" s="24" t="s">
        <v>170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24" t="s">
        <v>177</v>
      </c>
      <c r="BK197" s="224">
        <f>ROUND(I197*H197,2)</f>
        <v>0</v>
      </c>
      <c r="BL197" s="24" t="s">
        <v>177</v>
      </c>
      <c r="BM197" s="24" t="s">
        <v>1175</v>
      </c>
    </row>
    <row r="198" s="1" customFormat="1" ht="16.5" customHeight="1">
      <c r="B198" s="46"/>
      <c r="C198" s="212" t="s">
        <v>1176</v>
      </c>
      <c r="D198" s="212" t="s">
        <v>164</v>
      </c>
      <c r="E198" s="213" t="s">
        <v>1177</v>
      </c>
      <c r="F198" s="214" t="s">
        <v>1178</v>
      </c>
      <c r="G198" s="215" t="s">
        <v>167</v>
      </c>
      <c r="H198" s="216">
        <v>1</v>
      </c>
      <c r="I198" s="217"/>
      <c r="J198" s="218">
        <f>ROUND(I198*H198,2)</f>
        <v>0</v>
      </c>
      <c r="K198" s="214" t="s">
        <v>168</v>
      </c>
      <c r="L198" s="219"/>
      <c r="M198" s="220" t="s">
        <v>21</v>
      </c>
      <c r="N198" s="221" t="s">
        <v>44</v>
      </c>
      <c r="O198" s="47"/>
      <c r="P198" s="222">
        <f>O198*H198</f>
        <v>0</v>
      </c>
      <c r="Q198" s="222">
        <v>0.17535000000000001</v>
      </c>
      <c r="R198" s="222">
        <f>Q198*H198</f>
        <v>0.17535000000000001</v>
      </c>
      <c r="S198" s="222">
        <v>0</v>
      </c>
      <c r="T198" s="223">
        <f>S198*H198</f>
        <v>0</v>
      </c>
      <c r="AR198" s="24" t="s">
        <v>271</v>
      </c>
      <c r="AT198" s="24" t="s">
        <v>164</v>
      </c>
      <c r="AU198" s="24" t="s">
        <v>78</v>
      </c>
      <c r="AY198" s="24" t="s">
        <v>170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24" t="s">
        <v>177</v>
      </c>
      <c r="BK198" s="224">
        <f>ROUND(I198*H198,2)</f>
        <v>0</v>
      </c>
      <c r="BL198" s="24" t="s">
        <v>177</v>
      </c>
      <c r="BM198" s="24" t="s">
        <v>1179</v>
      </c>
    </row>
    <row r="199" s="1" customFormat="1" ht="16.5" customHeight="1">
      <c r="B199" s="46"/>
      <c r="C199" s="212" t="s">
        <v>1180</v>
      </c>
      <c r="D199" s="212" t="s">
        <v>164</v>
      </c>
      <c r="E199" s="213" t="s">
        <v>1181</v>
      </c>
      <c r="F199" s="214" t="s">
        <v>1182</v>
      </c>
      <c r="G199" s="215" t="s">
        <v>167</v>
      </c>
      <c r="H199" s="216">
        <v>10</v>
      </c>
      <c r="I199" s="217"/>
      <c r="J199" s="218">
        <f>ROUND(I199*H199,2)</f>
        <v>0</v>
      </c>
      <c r="K199" s="214" t="s">
        <v>168</v>
      </c>
      <c r="L199" s="219"/>
      <c r="M199" s="220" t="s">
        <v>21</v>
      </c>
      <c r="N199" s="221" t="s">
        <v>44</v>
      </c>
      <c r="O199" s="47"/>
      <c r="P199" s="222">
        <f>O199*H199</f>
        <v>0</v>
      </c>
      <c r="Q199" s="222">
        <v>0.0074200000000000004</v>
      </c>
      <c r="R199" s="222">
        <f>Q199*H199</f>
        <v>0.074200000000000002</v>
      </c>
      <c r="S199" s="222">
        <v>0</v>
      </c>
      <c r="T199" s="223">
        <f>S199*H199</f>
        <v>0</v>
      </c>
      <c r="AR199" s="24" t="s">
        <v>271</v>
      </c>
      <c r="AT199" s="24" t="s">
        <v>164</v>
      </c>
      <c r="AU199" s="24" t="s">
        <v>78</v>
      </c>
      <c r="AY199" s="24" t="s">
        <v>170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24" t="s">
        <v>177</v>
      </c>
      <c r="BK199" s="224">
        <f>ROUND(I199*H199,2)</f>
        <v>0</v>
      </c>
      <c r="BL199" s="24" t="s">
        <v>177</v>
      </c>
      <c r="BM199" s="24" t="s">
        <v>1183</v>
      </c>
    </row>
    <row r="200" s="1" customFormat="1" ht="16.5" customHeight="1">
      <c r="B200" s="46"/>
      <c r="C200" s="212" t="s">
        <v>1184</v>
      </c>
      <c r="D200" s="212" t="s">
        <v>164</v>
      </c>
      <c r="E200" s="213" t="s">
        <v>1185</v>
      </c>
      <c r="F200" s="214" t="s">
        <v>1186</v>
      </c>
      <c r="G200" s="215" t="s">
        <v>167</v>
      </c>
      <c r="H200" s="216">
        <v>38</v>
      </c>
      <c r="I200" s="217"/>
      <c r="J200" s="218">
        <f>ROUND(I200*H200,2)</f>
        <v>0</v>
      </c>
      <c r="K200" s="214" t="s">
        <v>168</v>
      </c>
      <c r="L200" s="219"/>
      <c r="M200" s="220" t="s">
        <v>21</v>
      </c>
      <c r="N200" s="221" t="s">
        <v>44</v>
      </c>
      <c r="O200" s="47"/>
      <c r="P200" s="222">
        <f>O200*H200</f>
        <v>0</v>
      </c>
      <c r="Q200" s="222">
        <v>0.0085199999999999998</v>
      </c>
      <c r="R200" s="222">
        <f>Q200*H200</f>
        <v>0.32375999999999999</v>
      </c>
      <c r="S200" s="222">
        <v>0</v>
      </c>
      <c r="T200" s="223">
        <f>S200*H200</f>
        <v>0</v>
      </c>
      <c r="AR200" s="24" t="s">
        <v>271</v>
      </c>
      <c r="AT200" s="24" t="s">
        <v>164</v>
      </c>
      <c r="AU200" s="24" t="s">
        <v>78</v>
      </c>
      <c r="AY200" s="24" t="s">
        <v>170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24" t="s">
        <v>177</v>
      </c>
      <c r="BK200" s="224">
        <f>ROUND(I200*H200,2)</f>
        <v>0</v>
      </c>
      <c r="BL200" s="24" t="s">
        <v>177</v>
      </c>
      <c r="BM200" s="24" t="s">
        <v>1187</v>
      </c>
    </row>
    <row r="201" s="1" customFormat="1" ht="16.5" customHeight="1">
      <c r="B201" s="46"/>
      <c r="C201" s="212" t="s">
        <v>1188</v>
      </c>
      <c r="D201" s="212" t="s">
        <v>164</v>
      </c>
      <c r="E201" s="213" t="s">
        <v>1189</v>
      </c>
      <c r="F201" s="214" t="s">
        <v>1190</v>
      </c>
      <c r="G201" s="215" t="s">
        <v>167</v>
      </c>
      <c r="H201" s="216">
        <v>96</v>
      </c>
      <c r="I201" s="217"/>
      <c r="J201" s="218">
        <f>ROUND(I201*H201,2)</f>
        <v>0</v>
      </c>
      <c r="K201" s="214" t="s">
        <v>168</v>
      </c>
      <c r="L201" s="219"/>
      <c r="M201" s="220" t="s">
        <v>21</v>
      </c>
      <c r="N201" s="221" t="s">
        <v>44</v>
      </c>
      <c r="O201" s="47"/>
      <c r="P201" s="222">
        <f>O201*H201</f>
        <v>0</v>
      </c>
      <c r="Q201" s="222">
        <v>0.00123</v>
      </c>
      <c r="R201" s="222">
        <f>Q201*H201</f>
        <v>0.11807999999999999</v>
      </c>
      <c r="S201" s="222">
        <v>0</v>
      </c>
      <c r="T201" s="223">
        <f>S201*H201</f>
        <v>0</v>
      </c>
      <c r="AR201" s="24" t="s">
        <v>271</v>
      </c>
      <c r="AT201" s="24" t="s">
        <v>164</v>
      </c>
      <c r="AU201" s="24" t="s">
        <v>78</v>
      </c>
      <c r="AY201" s="24" t="s">
        <v>170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24" t="s">
        <v>177</v>
      </c>
      <c r="BK201" s="224">
        <f>ROUND(I201*H201,2)</f>
        <v>0</v>
      </c>
      <c r="BL201" s="24" t="s">
        <v>177</v>
      </c>
      <c r="BM201" s="24" t="s">
        <v>1191</v>
      </c>
    </row>
    <row r="202" s="1" customFormat="1" ht="16.5" customHeight="1">
      <c r="B202" s="46"/>
      <c r="C202" s="212" t="s">
        <v>1192</v>
      </c>
      <c r="D202" s="212" t="s">
        <v>164</v>
      </c>
      <c r="E202" s="213" t="s">
        <v>1193</v>
      </c>
      <c r="F202" s="214" t="s">
        <v>1194</v>
      </c>
      <c r="G202" s="215" t="s">
        <v>167</v>
      </c>
      <c r="H202" s="216">
        <v>96</v>
      </c>
      <c r="I202" s="217"/>
      <c r="J202" s="218">
        <f>ROUND(I202*H202,2)</f>
        <v>0</v>
      </c>
      <c r="K202" s="214" t="s">
        <v>168</v>
      </c>
      <c r="L202" s="219"/>
      <c r="M202" s="220" t="s">
        <v>21</v>
      </c>
      <c r="N202" s="221" t="s">
        <v>44</v>
      </c>
      <c r="O202" s="47"/>
      <c r="P202" s="222">
        <f>O202*H202</f>
        <v>0</v>
      </c>
      <c r="Q202" s="222">
        <v>0.00018000000000000001</v>
      </c>
      <c r="R202" s="222">
        <f>Q202*H202</f>
        <v>0.01728</v>
      </c>
      <c r="S202" s="222">
        <v>0</v>
      </c>
      <c r="T202" s="223">
        <f>S202*H202</f>
        <v>0</v>
      </c>
      <c r="AR202" s="24" t="s">
        <v>271</v>
      </c>
      <c r="AT202" s="24" t="s">
        <v>164</v>
      </c>
      <c r="AU202" s="24" t="s">
        <v>78</v>
      </c>
      <c r="AY202" s="24" t="s">
        <v>170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24" t="s">
        <v>177</v>
      </c>
      <c r="BK202" s="224">
        <f>ROUND(I202*H202,2)</f>
        <v>0</v>
      </c>
      <c r="BL202" s="24" t="s">
        <v>177</v>
      </c>
      <c r="BM202" s="24" t="s">
        <v>1195</v>
      </c>
    </row>
    <row r="203" s="1" customFormat="1" ht="16.5" customHeight="1">
      <c r="B203" s="46"/>
      <c r="C203" s="212" t="s">
        <v>1196</v>
      </c>
      <c r="D203" s="212" t="s">
        <v>164</v>
      </c>
      <c r="E203" s="213" t="s">
        <v>1197</v>
      </c>
      <c r="F203" s="214" t="s">
        <v>1198</v>
      </c>
      <c r="G203" s="215" t="s">
        <v>167</v>
      </c>
      <c r="H203" s="216">
        <v>48</v>
      </c>
      <c r="I203" s="217"/>
      <c r="J203" s="218">
        <f>ROUND(I203*H203,2)</f>
        <v>0</v>
      </c>
      <c r="K203" s="214" t="s">
        <v>168</v>
      </c>
      <c r="L203" s="219"/>
      <c r="M203" s="220" t="s">
        <v>21</v>
      </c>
      <c r="N203" s="221" t="s">
        <v>44</v>
      </c>
      <c r="O203" s="47"/>
      <c r="P203" s="222">
        <f>O203*H203</f>
        <v>0</v>
      </c>
      <c r="Q203" s="222">
        <v>9.0000000000000006E-05</v>
      </c>
      <c r="R203" s="222">
        <f>Q203*H203</f>
        <v>0.0043200000000000001</v>
      </c>
      <c r="S203" s="222">
        <v>0</v>
      </c>
      <c r="T203" s="223">
        <f>S203*H203</f>
        <v>0</v>
      </c>
      <c r="AR203" s="24" t="s">
        <v>271</v>
      </c>
      <c r="AT203" s="24" t="s">
        <v>164</v>
      </c>
      <c r="AU203" s="24" t="s">
        <v>78</v>
      </c>
      <c r="AY203" s="24" t="s">
        <v>170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24" t="s">
        <v>177</v>
      </c>
      <c r="BK203" s="224">
        <f>ROUND(I203*H203,2)</f>
        <v>0</v>
      </c>
      <c r="BL203" s="24" t="s">
        <v>177</v>
      </c>
      <c r="BM203" s="24" t="s">
        <v>1199</v>
      </c>
    </row>
    <row r="204" s="1" customFormat="1" ht="16.5" customHeight="1">
      <c r="B204" s="46"/>
      <c r="C204" s="212" t="s">
        <v>1200</v>
      </c>
      <c r="D204" s="212" t="s">
        <v>164</v>
      </c>
      <c r="E204" s="213" t="s">
        <v>970</v>
      </c>
      <c r="F204" s="214" t="s">
        <v>971</v>
      </c>
      <c r="G204" s="215" t="s">
        <v>167</v>
      </c>
      <c r="H204" s="216">
        <v>2</v>
      </c>
      <c r="I204" s="217"/>
      <c r="J204" s="218">
        <f>ROUND(I204*H204,2)</f>
        <v>0</v>
      </c>
      <c r="K204" s="214" t="s">
        <v>168</v>
      </c>
      <c r="L204" s="219"/>
      <c r="M204" s="220" t="s">
        <v>21</v>
      </c>
      <c r="N204" s="221" t="s">
        <v>44</v>
      </c>
      <c r="O204" s="47"/>
      <c r="P204" s="222">
        <f>O204*H204</f>
        <v>0</v>
      </c>
      <c r="Q204" s="222">
        <v>0.2195</v>
      </c>
      <c r="R204" s="222">
        <f>Q204*H204</f>
        <v>0.439</v>
      </c>
      <c r="S204" s="222">
        <v>0</v>
      </c>
      <c r="T204" s="223">
        <f>S204*H204</f>
        <v>0</v>
      </c>
      <c r="AR204" s="24" t="s">
        <v>271</v>
      </c>
      <c r="AT204" s="24" t="s">
        <v>164</v>
      </c>
      <c r="AU204" s="24" t="s">
        <v>78</v>
      </c>
      <c r="AY204" s="24" t="s">
        <v>170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24" t="s">
        <v>177</v>
      </c>
      <c r="BK204" s="224">
        <f>ROUND(I204*H204,2)</f>
        <v>0</v>
      </c>
      <c r="BL204" s="24" t="s">
        <v>177</v>
      </c>
      <c r="BM204" s="24" t="s">
        <v>1201</v>
      </c>
    </row>
    <row r="205" s="1" customFormat="1" ht="16.5" customHeight="1">
      <c r="B205" s="46"/>
      <c r="C205" s="212" t="s">
        <v>612</v>
      </c>
      <c r="D205" s="212" t="s">
        <v>164</v>
      </c>
      <c r="E205" s="213" t="s">
        <v>1202</v>
      </c>
      <c r="F205" s="214" t="s">
        <v>1203</v>
      </c>
      <c r="G205" s="215" t="s">
        <v>167</v>
      </c>
      <c r="H205" s="216">
        <v>2</v>
      </c>
      <c r="I205" s="217"/>
      <c r="J205" s="218">
        <f>ROUND(I205*H205,2)</f>
        <v>0</v>
      </c>
      <c r="K205" s="214" t="s">
        <v>168</v>
      </c>
      <c r="L205" s="219"/>
      <c r="M205" s="220" t="s">
        <v>21</v>
      </c>
      <c r="N205" s="221" t="s">
        <v>44</v>
      </c>
      <c r="O205" s="47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AR205" s="24" t="s">
        <v>271</v>
      </c>
      <c r="AT205" s="24" t="s">
        <v>164</v>
      </c>
      <c r="AU205" s="24" t="s">
        <v>78</v>
      </c>
      <c r="AY205" s="24" t="s">
        <v>170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24" t="s">
        <v>177</v>
      </c>
      <c r="BK205" s="224">
        <f>ROUND(I205*H205,2)</f>
        <v>0</v>
      </c>
      <c r="BL205" s="24" t="s">
        <v>177</v>
      </c>
      <c r="BM205" s="24" t="s">
        <v>1204</v>
      </c>
    </row>
    <row r="206" s="1" customFormat="1" ht="16.5" customHeight="1">
      <c r="B206" s="46"/>
      <c r="C206" s="212" t="s">
        <v>625</v>
      </c>
      <c r="D206" s="212" t="s">
        <v>164</v>
      </c>
      <c r="E206" s="213" t="s">
        <v>1205</v>
      </c>
      <c r="F206" s="214" t="s">
        <v>1206</v>
      </c>
      <c r="G206" s="215" t="s">
        <v>167</v>
      </c>
      <c r="H206" s="216">
        <v>2</v>
      </c>
      <c r="I206" s="217"/>
      <c r="J206" s="218">
        <f>ROUND(I206*H206,2)</f>
        <v>0</v>
      </c>
      <c r="K206" s="214" t="s">
        <v>168</v>
      </c>
      <c r="L206" s="219"/>
      <c r="M206" s="220" t="s">
        <v>21</v>
      </c>
      <c r="N206" s="221" t="s">
        <v>44</v>
      </c>
      <c r="O206" s="47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AR206" s="24" t="s">
        <v>271</v>
      </c>
      <c r="AT206" s="24" t="s">
        <v>164</v>
      </c>
      <c r="AU206" s="24" t="s">
        <v>78</v>
      </c>
      <c r="AY206" s="24" t="s">
        <v>170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24" t="s">
        <v>177</v>
      </c>
      <c r="BK206" s="224">
        <f>ROUND(I206*H206,2)</f>
        <v>0</v>
      </c>
      <c r="BL206" s="24" t="s">
        <v>177</v>
      </c>
      <c r="BM206" s="24" t="s">
        <v>1207</v>
      </c>
    </row>
    <row r="207" s="1" customFormat="1" ht="16.5" customHeight="1">
      <c r="B207" s="46"/>
      <c r="C207" s="212" t="s">
        <v>629</v>
      </c>
      <c r="D207" s="212" t="s">
        <v>164</v>
      </c>
      <c r="E207" s="213" t="s">
        <v>1208</v>
      </c>
      <c r="F207" s="214" t="s">
        <v>1209</v>
      </c>
      <c r="G207" s="215" t="s">
        <v>167</v>
      </c>
      <c r="H207" s="216">
        <v>4</v>
      </c>
      <c r="I207" s="217"/>
      <c r="J207" s="218">
        <f>ROUND(I207*H207,2)</f>
        <v>0</v>
      </c>
      <c r="K207" s="214" t="s">
        <v>168</v>
      </c>
      <c r="L207" s="219"/>
      <c r="M207" s="220" t="s">
        <v>21</v>
      </c>
      <c r="N207" s="221" t="s">
        <v>44</v>
      </c>
      <c r="O207" s="47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AR207" s="24" t="s">
        <v>271</v>
      </c>
      <c r="AT207" s="24" t="s">
        <v>164</v>
      </c>
      <c r="AU207" s="24" t="s">
        <v>78</v>
      </c>
      <c r="AY207" s="24" t="s">
        <v>170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24" t="s">
        <v>177</v>
      </c>
      <c r="BK207" s="224">
        <f>ROUND(I207*H207,2)</f>
        <v>0</v>
      </c>
      <c r="BL207" s="24" t="s">
        <v>177</v>
      </c>
      <c r="BM207" s="24" t="s">
        <v>1210</v>
      </c>
    </row>
    <row r="208" s="1" customFormat="1" ht="16.5" customHeight="1">
      <c r="B208" s="46"/>
      <c r="C208" s="212" t="s">
        <v>633</v>
      </c>
      <c r="D208" s="212" t="s">
        <v>164</v>
      </c>
      <c r="E208" s="213" t="s">
        <v>1211</v>
      </c>
      <c r="F208" s="214" t="s">
        <v>1212</v>
      </c>
      <c r="G208" s="215" t="s">
        <v>167</v>
      </c>
      <c r="H208" s="216">
        <v>1</v>
      </c>
      <c r="I208" s="217"/>
      <c r="J208" s="218">
        <f>ROUND(I208*H208,2)</f>
        <v>0</v>
      </c>
      <c r="K208" s="214" t="s">
        <v>168</v>
      </c>
      <c r="L208" s="219"/>
      <c r="M208" s="220" t="s">
        <v>21</v>
      </c>
      <c r="N208" s="221" t="s">
        <v>44</v>
      </c>
      <c r="O208" s="47"/>
      <c r="P208" s="222">
        <f>O208*H208</f>
        <v>0</v>
      </c>
      <c r="Q208" s="222">
        <v>7.4400000000000004</v>
      </c>
      <c r="R208" s="222">
        <f>Q208*H208</f>
        <v>7.4400000000000004</v>
      </c>
      <c r="S208" s="222">
        <v>0</v>
      </c>
      <c r="T208" s="223">
        <f>S208*H208</f>
        <v>0</v>
      </c>
      <c r="AR208" s="24" t="s">
        <v>271</v>
      </c>
      <c r="AT208" s="24" t="s">
        <v>164</v>
      </c>
      <c r="AU208" s="24" t="s">
        <v>78</v>
      </c>
      <c r="AY208" s="24" t="s">
        <v>170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24" t="s">
        <v>177</v>
      </c>
      <c r="BK208" s="224">
        <f>ROUND(I208*H208,2)</f>
        <v>0</v>
      </c>
      <c r="BL208" s="24" t="s">
        <v>177</v>
      </c>
      <c r="BM208" s="24" t="s">
        <v>1213</v>
      </c>
    </row>
    <row r="209" s="1" customFormat="1">
      <c r="B209" s="46"/>
      <c r="C209" s="74"/>
      <c r="D209" s="261" t="s">
        <v>427</v>
      </c>
      <c r="E209" s="74"/>
      <c r="F209" s="262" t="s">
        <v>1214</v>
      </c>
      <c r="G209" s="74"/>
      <c r="H209" s="74"/>
      <c r="I209" s="196"/>
      <c r="J209" s="74"/>
      <c r="K209" s="74"/>
      <c r="L209" s="72"/>
      <c r="M209" s="263"/>
      <c r="N209" s="47"/>
      <c r="O209" s="47"/>
      <c r="P209" s="47"/>
      <c r="Q209" s="47"/>
      <c r="R209" s="47"/>
      <c r="S209" s="47"/>
      <c r="T209" s="95"/>
      <c r="AT209" s="24" t="s">
        <v>427</v>
      </c>
      <c r="AU209" s="24" t="s">
        <v>78</v>
      </c>
    </row>
    <row r="210" s="1" customFormat="1" ht="25.5" customHeight="1">
      <c r="B210" s="46"/>
      <c r="C210" s="212" t="s">
        <v>1215</v>
      </c>
      <c r="D210" s="212" t="s">
        <v>164</v>
      </c>
      <c r="E210" s="213" t="s">
        <v>1216</v>
      </c>
      <c r="F210" s="214" t="s">
        <v>1217</v>
      </c>
      <c r="G210" s="215" t="s">
        <v>167</v>
      </c>
      <c r="H210" s="216">
        <v>5</v>
      </c>
      <c r="I210" s="217"/>
      <c r="J210" s="218">
        <f>ROUND(I210*H210,2)</f>
        <v>0</v>
      </c>
      <c r="K210" s="214" t="s">
        <v>168</v>
      </c>
      <c r="L210" s="219"/>
      <c r="M210" s="220" t="s">
        <v>21</v>
      </c>
      <c r="N210" s="264" t="s">
        <v>44</v>
      </c>
      <c r="O210" s="249"/>
      <c r="P210" s="250">
        <f>O210*H210</f>
        <v>0</v>
      </c>
      <c r="Q210" s="250">
        <v>0</v>
      </c>
      <c r="R210" s="250">
        <f>Q210*H210</f>
        <v>0</v>
      </c>
      <c r="S210" s="250">
        <v>0</v>
      </c>
      <c r="T210" s="251">
        <f>S210*H210</f>
        <v>0</v>
      </c>
      <c r="AR210" s="24" t="s">
        <v>271</v>
      </c>
      <c r="AT210" s="24" t="s">
        <v>164</v>
      </c>
      <c r="AU210" s="24" t="s">
        <v>78</v>
      </c>
      <c r="AY210" s="24" t="s">
        <v>170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24" t="s">
        <v>177</v>
      </c>
      <c r="BK210" s="224">
        <f>ROUND(I210*H210,2)</f>
        <v>0</v>
      </c>
      <c r="BL210" s="24" t="s">
        <v>177</v>
      </c>
      <c r="BM210" s="24" t="s">
        <v>1218</v>
      </c>
    </row>
    <row r="211" s="1" customFormat="1" ht="6.96" customHeight="1">
      <c r="B211" s="67"/>
      <c r="C211" s="68"/>
      <c r="D211" s="68"/>
      <c r="E211" s="68"/>
      <c r="F211" s="68"/>
      <c r="G211" s="68"/>
      <c r="H211" s="68"/>
      <c r="I211" s="178"/>
      <c r="J211" s="68"/>
      <c r="K211" s="68"/>
      <c r="L211" s="72"/>
    </row>
  </sheetData>
  <sheetProtection sheet="1" autoFilter="0" formatColumns="0" formatRows="0" objects="1" scenarios="1" spinCount="100000" saltValue="wd9hhqPR8XXLtZ3zlmgomKJ6BeQlar+hI69QHfU2OaEOQuZ751VsIDasAn8hQDYpid9qoFhTxigLb1nGGwHw5w==" hashValue="ne4X33XepT/FWD63N9Lg/41aVdu4Emh7Qxm+cd4zUjmpYNzMRzSRBCXJwbHfN8T5l20iIgKHBDXCwhg9F/tHTQ==" algorithmName="SHA-512" password="CC35"/>
  <autoFilter ref="C84:K21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132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35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1219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1220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879</v>
      </c>
      <c r="K16" s="51"/>
    </row>
    <row r="17" s="1" customFormat="1" ht="18" customHeight="1">
      <c r="B17" s="46"/>
      <c r="C17" s="47"/>
      <c r="D17" s="47"/>
      <c r="E17" s="35" t="s">
        <v>880</v>
      </c>
      <c r="F17" s="47"/>
      <c r="G17" s="47"/>
      <c r="H17" s="47"/>
      <c r="I17" s="158" t="s">
        <v>30</v>
      </c>
      <c r="J17" s="35" t="s">
        <v>881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71.25" customHeight="1">
      <c r="B26" s="160"/>
      <c r="C26" s="161"/>
      <c r="D26" s="161"/>
      <c r="E26" s="44" t="s">
        <v>882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hidden="1" s="1" customFormat="1" ht="14.4" customHeight="1">
      <c r="B32" s="46"/>
      <c r="C32" s="47"/>
      <c r="D32" s="55" t="s">
        <v>41</v>
      </c>
      <c r="E32" s="55" t="s">
        <v>42</v>
      </c>
      <c r="F32" s="169">
        <f>ROUND(SUM(BE86:BE182), 2)</f>
        <v>0</v>
      </c>
      <c r="G32" s="47"/>
      <c r="H32" s="47"/>
      <c r="I32" s="170">
        <v>0.20999999999999999</v>
      </c>
      <c r="J32" s="169">
        <f>ROUND(ROUND((SUM(BE86:BE182)),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69">
        <f>ROUND(SUM(BF86:BF182), 2)</f>
        <v>0</v>
      </c>
      <c r="G33" s="47"/>
      <c r="H33" s="47"/>
      <c r="I33" s="170">
        <v>0.14999999999999999</v>
      </c>
      <c r="J33" s="169">
        <f>ROUND(ROUND((SUM(BF86:BF182)), 2)*I33, 2)</f>
        <v>0</v>
      </c>
      <c r="K33" s="51"/>
    </row>
    <row r="34" s="1" customFormat="1" ht="14.4" customHeight="1">
      <c r="B34" s="46"/>
      <c r="C34" s="47"/>
      <c r="D34" s="55" t="s">
        <v>41</v>
      </c>
      <c r="E34" s="55" t="s">
        <v>44</v>
      </c>
      <c r="F34" s="169">
        <f>ROUND(SUM(BG86:BG182), 2)</f>
        <v>0</v>
      </c>
      <c r="G34" s="47"/>
      <c r="H34" s="47"/>
      <c r="I34" s="170">
        <v>0.20999999999999999</v>
      </c>
      <c r="J34" s="169">
        <v>0</v>
      </c>
      <c r="K34" s="51"/>
    </row>
    <row r="35" s="1" customFormat="1" ht="14.4" customHeight="1">
      <c r="B35" s="46"/>
      <c r="C35" s="47"/>
      <c r="D35" s="47"/>
      <c r="E35" s="55" t="s">
        <v>45</v>
      </c>
      <c r="F35" s="169">
        <f>ROUND(SUM(BH86:BH182),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ROUND(SUM(BI86:BI182),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1219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01-03 - Kolejiště svážného pahrbku (kol. spojka mezi ZV242 – ZV291)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ST Most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334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11" customFormat="1" ht="19.92" customHeight="1">
      <c r="B62" s="252"/>
      <c r="C62" s="253"/>
      <c r="D62" s="254" t="s">
        <v>336</v>
      </c>
      <c r="E62" s="255"/>
      <c r="F62" s="255"/>
      <c r="G62" s="255"/>
      <c r="H62" s="255"/>
      <c r="I62" s="256"/>
      <c r="J62" s="257">
        <f>J88</f>
        <v>0</v>
      </c>
      <c r="K62" s="258"/>
    </row>
    <row r="63" s="8" customFormat="1" ht="24.96" customHeight="1">
      <c r="B63" s="189"/>
      <c r="C63" s="190"/>
      <c r="D63" s="191" t="s">
        <v>149</v>
      </c>
      <c r="E63" s="192"/>
      <c r="F63" s="192"/>
      <c r="G63" s="192"/>
      <c r="H63" s="192"/>
      <c r="I63" s="193"/>
      <c r="J63" s="194">
        <f>J141</f>
        <v>0</v>
      </c>
      <c r="K63" s="195"/>
    </row>
    <row r="64" s="8" customFormat="1" ht="24.96" customHeight="1">
      <c r="B64" s="189"/>
      <c r="C64" s="190"/>
      <c r="D64" s="191" t="s">
        <v>316</v>
      </c>
      <c r="E64" s="192"/>
      <c r="F64" s="192"/>
      <c r="G64" s="192"/>
      <c r="H64" s="192"/>
      <c r="I64" s="193"/>
      <c r="J64" s="194">
        <f>J163</f>
        <v>0</v>
      </c>
      <c r="K64" s="195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150</v>
      </c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196"/>
      <c r="J73" s="74"/>
      <c r="K73" s="74"/>
      <c r="L73" s="72"/>
    </row>
    <row r="74" s="1" customFormat="1" ht="16.5" customHeight="1">
      <c r="B74" s="46"/>
      <c r="C74" s="74"/>
      <c r="D74" s="74"/>
      <c r="E74" s="197" t="str">
        <f>E7</f>
        <v>Oprava kolejové brzdy a kompresorové stanice v ŽST Most n.n. St4</v>
      </c>
      <c r="F74" s="76"/>
      <c r="G74" s="76"/>
      <c r="H74" s="76"/>
      <c r="I74" s="196"/>
      <c r="J74" s="74"/>
      <c r="K74" s="74"/>
      <c r="L74" s="72"/>
    </row>
    <row r="75">
      <c r="B75" s="28"/>
      <c r="C75" s="76" t="s">
        <v>139</v>
      </c>
      <c r="D75" s="198"/>
      <c r="E75" s="198"/>
      <c r="F75" s="198"/>
      <c r="G75" s="198"/>
      <c r="H75" s="198"/>
      <c r="I75" s="148"/>
      <c r="J75" s="198"/>
      <c r="K75" s="198"/>
      <c r="L75" s="199"/>
    </row>
    <row r="76" s="1" customFormat="1" ht="16.5" customHeight="1">
      <c r="B76" s="46"/>
      <c r="C76" s="74"/>
      <c r="D76" s="74"/>
      <c r="E76" s="197" t="s">
        <v>1219</v>
      </c>
      <c r="F76" s="74"/>
      <c r="G76" s="74"/>
      <c r="H76" s="74"/>
      <c r="I76" s="196"/>
      <c r="J76" s="74"/>
      <c r="K76" s="74"/>
      <c r="L76" s="72"/>
    </row>
    <row r="77" s="1" customFormat="1" ht="14.4" customHeight="1">
      <c r="B77" s="46"/>
      <c r="C77" s="76" t="s">
        <v>141</v>
      </c>
      <c r="D77" s="74"/>
      <c r="E77" s="74"/>
      <c r="F77" s="74"/>
      <c r="G77" s="74"/>
      <c r="H77" s="74"/>
      <c r="I77" s="196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SO 01-03 - Kolejiště svážného pahrbku (kol. spojka mezi ZV242 – ZV291)</v>
      </c>
      <c r="F78" s="74"/>
      <c r="G78" s="74"/>
      <c r="H78" s="74"/>
      <c r="I78" s="196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6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0" t="str">
        <f>F14</f>
        <v>ŽST Most n.n. - St4</v>
      </c>
      <c r="G80" s="74"/>
      <c r="H80" s="74"/>
      <c r="I80" s="201" t="s">
        <v>25</v>
      </c>
      <c r="J80" s="85" t="str">
        <f>IF(J14="","",J14)</f>
        <v>13. 9. 2018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0" t="str">
        <f>E17</f>
        <v>SŽDC s.o., OŘ UNL, ST Most</v>
      </c>
      <c r="G82" s="74"/>
      <c r="H82" s="74"/>
      <c r="I82" s="201" t="s">
        <v>33</v>
      </c>
      <c r="J82" s="200" t="str">
        <f>E23</f>
        <v xml:space="preserve"> 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0" t="str">
        <f>IF(E20="","",E20)</f>
        <v/>
      </c>
      <c r="G83" s="74"/>
      <c r="H83" s="74"/>
      <c r="I83" s="196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6"/>
      <c r="J84" s="74"/>
      <c r="K84" s="74"/>
      <c r="L84" s="72"/>
    </row>
    <row r="85" s="9" customFormat="1" ht="29.28" customHeight="1">
      <c r="B85" s="202"/>
      <c r="C85" s="203" t="s">
        <v>151</v>
      </c>
      <c r="D85" s="204" t="s">
        <v>56</v>
      </c>
      <c r="E85" s="204" t="s">
        <v>52</v>
      </c>
      <c r="F85" s="204" t="s">
        <v>152</v>
      </c>
      <c r="G85" s="204" t="s">
        <v>153</v>
      </c>
      <c r="H85" s="204" t="s">
        <v>154</v>
      </c>
      <c r="I85" s="205" t="s">
        <v>155</v>
      </c>
      <c r="J85" s="204" t="s">
        <v>146</v>
      </c>
      <c r="K85" s="206" t="s">
        <v>156</v>
      </c>
      <c r="L85" s="207"/>
      <c r="M85" s="102" t="s">
        <v>157</v>
      </c>
      <c r="N85" s="103" t="s">
        <v>41</v>
      </c>
      <c r="O85" s="103" t="s">
        <v>158</v>
      </c>
      <c r="P85" s="103" t="s">
        <v>159</v>
      </c>
      <c r="Q85" s="103" t="s">
        <v>160</v>
      </c>
      <c r="R85" s="103" t="s">
        <v>161</v>
      </c>
      <c r="S85" s="103" t="s">
        <v>162</v>
      </c>
      <c r="T85" s="104" t="s">
        <v>163</v>
      </c>
    </row>
    <row r="86" s="1" customFormat="1" ht="29.28" customHeight="1">
      <c r="B86" s="46"/>
      <c r="C86" s="108" t="s">
        <v>147</v>
      </c>
      <c r="D86" s="74"/>
      <c r="E86" s="74"/>
      <c r="F86" s="74"/>
      <c r="G86" s="74"/>
      <c r="H86" s="74"/>
      <c r="I86" s="196"/>
      <c r="J86" s="208">
        <f>BK86</f>
        <v>0</v>
      </c>
      <c r="K86" s="74"/>
      <c r="L86" s="72"/>
      <c r="M86" s="105"/>
      <c r="N86" s="106"/>
      <c r="O86" s="106"/>
      <c r="P86" s="209">
        <f>P87+P141+P163</f>
        <v>0</v>
      </c>
      <c r="Q86" s="106"/>
      <c r="R86" s="209">
        <f>R87+R141+R163</f>
        <v>269.5763</v>
      </c>
      <c r="S86" s="106"/>
      <c r="T86" s="210">
        <f>T87+T141+T163</f>
        <v>0</v>
      </c>
      <c r="AT86" s="24" t="s">
        <v>70</v>
      </c>
      <c r="AU86" s="24" t="s">
        <v>148</v>
      </c>
      <c r="BK86" s="211">
        <f>BK87+BK141+BK163</f>
        <v>0</v>
      </c>
    </row>
    <row r="87" s="10" customFormat="1" ht="37.44" customHeight="1">
      <c r="B87" s="225"/>
      <c r="C87" s="226"/>
      <c r="D87" s="227" t="s">
        <v>70</v>
      </c>
      <c r="E87" s="228" t="s">
        <v>339</v>
      </c>
      <c r="F87" s="228" t="s">
        <v>340</v>
      </c>
      <c r="G87" s="226"/>
      <c r="H87" s="226"/>
      <c r="I87" s="229"/>
      <c r="J87" s="230">
        <f>BK87</f>
        <v>0</v>
      </c>
      <c r="K87" s="226"/>
      <c r="L87" s="231"/>
      <c r="M87" s="232"/>
      <c r="N87" s="233"/>
      <c r="O87" s="233"/>
      <c r="P87" s="234">
        <f>P88</f>
        <v>0</v>
      </c>
      <c r="Q87" s="233"/>
      <c r="R87" s="234">
        <f>R88</f>
        <v>0</v>
      </c>
      <c r="S87" s="233"/>
      <c r="T87" s="235">
        <f>T88</f>
        <v>0</v>
      </c>
      <c r="AR87" s="236" t="s">
        <v>78</v>
      </c>
      <c r="AT87" s="237" t="s">
        <v>70</v>
      </c>
      <c r="AU87" s="237" t="s">
        <v>71</v>
      </c>
      <c r="AY87" s="236" t="s">
        <v>170</v>
      </c>
      <c r="BK87" s="238">
        <f>BK88</f>
        <v>0</v>
      </c>
    </row>
    <row r="88" s="10" customFormat="1" ht="19.92" customHeight="1">
      <c r="B88" s="225"/>
      <c r="C88" s="226"/>
      <c r="D88" s="227" t="s">
        <v>70</v>
      </c>
      <c r="E88" s="259" t="s">
        <v>263</v>
      </c>
      <c r="F88" s="259" t="s">
        <v>378</v>
      </c>
      <c r="G88" s="226"/>
      <c r="H88" s="226"/>
      <c r="I88" s="229"/>
      <c r="J88" s="260">
        <f>BK88</f>
        <v>0</v>
      </c>
      <c r="K88" s="226"/>
      <c r="L88" s="231"/>
      <c r="M88" s="232"/>
      <c r="N88" s="233"/>
      <c r="O88" s="233"/>
      <c r="P88" s="234">
        <f>SUM(P89:P140)</f>
        <v>0</v>
      </c>
      <c r="Q88" s="233"/>
      <c r="R88" s="234">
        <f>SUM(R89:R140)</f>
        <v>0</v>
      </c>
      <c r="S88" s="233"/>
      <c r="T88" s="235">
        <f>SUM(T89:T140)</f>
        <v>0</v>
      </c>
      <c r="AR88" s="236" t="s">
        <v>78</v>
      </c>
      <c r="AT88" s="237" t="s">
        <v>70</v>
      </c>
      <c r="AU88" s="237" t="s">
        <v>78</v>
      </c>
      <c r="AY88" s="236" t="s">
        <v>170</v>
      </c>
      <c r="BK88" s="238">
        <f>SUM(BK89:BK140)</f>
        <v>0</v>
      </c>
    </row>
    <row r="89" s="1" customFormat="1" ht="51" customHeight="1">
      <c r="B89" s="46"/>
      <c r="C89" s="239" t="s">
        <v>78</v>
      </c>
      <c r="D89" s="239" t="s">
        <v>242</v>
      </c>
      <c r="E89" s="240" t="s">
        <v>884</v>
      </c>
      <c r="F89" s="241" t="s">
        <v>885</v>
      </c>
      <c r="G89" s="242" t="s">
        <v>762</v>
      </c>
      <c r="H89" s="243">
        <v>120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44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177</v>
      </c>
      <c r="AT89" s="24" t="s">
        <v>242</v>
      </c>
      <c r="AU89" s="24" t="s">
        <v>80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177</v>
      </c>
      <c r="BK89" s="224">
        <f>ROUND(I89*H89,2)</f>
        <v>0</v>
      </c>
      <c r="BL89" s="24" t="s">
        <v>177</v>
      </c>
      <c r="BM89" s="24" t="s">
        <v>80</v>
      </c>
    </row>
    <row r="90" s="1" customFormat="1">
      <c r="B90" s="46"/>
      <c r="C90" s="74"/>
      <c r="D90" s="261" t="s">
        <v>887</v>
      </c>
      <c r="E90" s="74"/>
      <c r="F90" s="262" t="s">
        <v>888</v>
      </c>
      <c r="G90" s="74"/>
      <c r="H90" s="74"/>
      <c r="I90" s="196"/>
      <c r="J90" s="74"/>
      <c r="K90" s="74"/>
      <c r="L90" s="72"/>
      <c r="M90" s="263"/>
      <c r="N90" s="47"/>
      <c r="O90" s="47"/>
      <c r="P90" s="47"/>
      <c r="Q90" s="47"/>
      <c r="R90" s="47"/>
      <c r="S90" s="47"/>
      <c r="T90" s="95"/>
      <c r="AT90" s="24" t="s">
        <v>887</v>
      </c>
      <c r="AU90" s="24" t="s">
        <v>80</v>
      </c>
    </row>
    <row r="91" s="1" customFormat="1">
      <c r="B91" s="46"/>
      <c r="C91" s="74"/>
      <c r="D91" s="261" t="s">
        <v>427</v>
      </c>
      <c r="E91" s="74"/>
      <c r="F91" s="262" t="s">
        <v>1221</v>
      </c>
      <c r="G91" s="74"/>
      <c r="H91" s="74"/>
      <c r="I91" s="196"/>
      <c r="J91" s="74"/>
      <c r="K91" s="74"/>
      <c r="L91" s="72"/>
      <c r="M91" s="263"/>
      <c r="N91" s="47"/>
      <c r="O91" s="47"/>
      <c r="P91" s="47"/>
      <c r="Q91" s="47"/>
      <c r="R91" s="47"/>
      <c r="S91" s="47"/>
      <c r="T91" s="95"/>
      <c r="AT91" s="24" t="s">
        <v>427</v>
      </c>
      <c r="AU91" s="24" t="s">
        <v>80</v>
      </c>
    </row>
    <row r="92" s="1" customFormat="1" ht="63.75" customHeight="1">
      <c r="B92" s="46"/>
      <c r="C92" s="239" t="s">
        <v>80</v>
      </c>
      <c r="D92" s="239" t="s">
        <v>242</v>
      </c>
      <c r="E92" s="240" t="s">
        <v>889</v>
      </c>
      <c r="F92" s="241" t="s">
        <v>890</v>
      </c>
      <c r="G92" s="242" t="s">
        <v>762</v>
      </c>
      <c r="H92" s="243">
        <v>120</v>
      </c>
      <c r="I92" s="244"/>
      <c r="J92" s="245">
        <f>ROUND(I92*H92,2)</f>
        <v>0</v>
      </c>
      <c r="K92" s="241" t="s">
        <v>168</v>
      </c>
      <c r="L92" s="72"/>
      <c r="M92" s="246" t="s">
        <v>21</v>
      </c>
      <c r="N92" s="247" t="s">
        <v>44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177</v>
      </c>
      <c r="AT92" s="24" t="s">
        <v>242</v>
      </c>
      <c r="AU92" s="24" t="s">
        <v>80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177</v>
      </c>
      <c r="BK92" s="224">
        <f>ROUND(I92*H92,2)</f>
        <v>0</v>
      </c>
      <c r="BL92" s="24" t="s">
        <v>177</v>
      </c>
      <c r="BM92" s="24" t="s">
        <v>177</v>
      </c>
    </row>
    <row r="93" s="1" customFormat="1">
      <c r="B93" s="46"/>
      <c r="C93" s="74"/>
      <c r="D93" s="261" t="s">
        <v>887</v>
      </c>
      <c r="E93" s="74"/>
      <c r="F93" s="262" t="s">
        <v>892</v>
      </c>
      <c r="G93" s="74"/>
      <c r="H93" s="74"/>
      <c r="I93" s="196"/>
      <c r="J93" s="74"/>
      <c r="K93" s="74"/>
      <c r="L93" s="72"/>
      <c r="M93" s="263"/>
      <c r="N93" s="47"/>
      <c r="O93" s="47"/>
      <c r="P93" s="47"/>
      <c r="Q93" s="47"/>
      <c r="R93" s="47"/>
      <c r="S93" s="47"/>
      <c r="T93" s="95"/>
      <c r="AT93" s="24" t="s">
        <v>887</v>
      </c>
      <c r="AU93" s="24" t="s">
        <v>80</v>
      </c>
    </row>
    <row r="94" s="1" customFormat="1">
      <c r="B94" s="46"/>
      <c r="C94" s="74"/>
      <c r="D94" s="261" t="s">
        <v>427</v>
      </c>
      <c r="E94" s="74"/>
      <c r="F94" s="262" t="s">
        <v>1221</v>
      </c>
      <c r="G94" s="74"/>
      <c r="H94" s="74"/>
      <c r="I94" s="196"/>
      <c r="J94" s="74"/>
      <c r="K94" s="74"/>
      <c r="L94" s="72"/>
      <c r="M94" s="263"/>
      <c r="N94" s="47"/>
      <c r="O94" s="47"/>
      <c r="P94" s="47"/>
      <c r="Q94" s="47"/>
      <c r="R94" s="47"/>
      <c r="S94" s="47"/>
      <c r="T94" s="95"/>
      <c r="AT94" s="24" t="s">
        <v>427</v>
      </c>
      <c r="AU94" s="24" t="s">
        <v>80</v>
      </c>
    </row>
    <row r="95" s="1" customFormat="1" ht="51" customHeight="1">
      <c r="B95" s="46"/>
      <c r="C95" s="239" t="s">
        <v>291</v>
      </c>
      <c r="D95" s="239" t="s">
        <v>242</v>
      </c>
      <c r="E95" s="240" t="s">
        <v>893</v>
      </c>
      <c r="F95" s="241" t="s">
        <v>894</v>
      </c>
      <c r="G95" s="242" t="s">
        <v>382</v>
      </c>
      <c r="H95" s="243">
        <v>20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44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177</v>
      </c>
      <c r="AT95" s="24" t="s">
        <v>242</v>
      </c>
      <c r="AU95" s="24" t="s">
        <v>80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177</v>
      </c>
      <c r="BK95" s="224">
        <f>ROUND(I95*H95,2)</f>
        <v>0</v>
      </c>
      <c r="BL95" s="24" t="s">
        <v>177</v>
      </c>
      <c r="BM95" s="24" t="s">
        <v>267</v>
      </c>
    </row>
    <row r="96" s="1" customFormat="1">
      <c r="B96" s="46"/>
      <c r="C96" s="74"/>
      <c r="D96" s="261" t="s">
        <v>887</v>
      </c>
      <c r="E96" s="74"/>
      <c r="F96" s="262" t="s">
        <v>896</v>
      </c>
      <c r="G96" s="74"/>
      <c r="H96" s="74"/>
      <c r="I96" s="196"/>
      <c r="J96" s="74"/>
      <c r="K96" s="74"/>
      <c r="L96" s="72"/>
      <c r="M96" s="263"/>
      <c r="N96" s="47"/>
      <c r="O96" s="47"/>
      <c r="P96" s="47"/>
      <c r="Q96" s="47"/>
      <c r="R96" s="47"/>
      <c r="S96" s="47"/>
      <c r="T96" s="95"/>
      <c r="AT96" s="24" t="s">
        <v>887</v>
      </c>
      <c r="AU96" s="24" t="s">
        <v>80</v>
      </c>
    </row>
    <row r="97" s="1" customFormat="1" ht="127.5" customHeight="1">
      <c r="B97" s="46"/>
      <c r="C97" s="239" t="s">
        <v>177</v>
      </c>
      <c r="D97" s="239" t="s">
        <v>242</v>
      </c>
      <c r="E97" s="240" t="s">
        <v>1222</v>
      </c>
      <c r="F97" s="241" t="s">
        <v>1223</v>
      </c>
      <c r="G97" s="242" t="s">
        <v>667</v>
      </c>
      <c r="H97" s="243">
        <v>0.059999999999999998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44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177</v>
      </c>
      <c r="AT97" s="24" t="s">
        <v>242</v>
      </c>
      <c r="AU97" s="24" t="s">
        <v>80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177</v>
      </c>
      <c r="BK97" s="224">
        <f>ROUND(I97*H97,2)</f>
        <v>0</v>
      </c>
      <c r="BL97" s="24" t="s">
        <v>177</v>
      </c>
      <c r="BM97" s="24" t="s">
        <v>271</v>
      </c>
    </row>
    <row r="98" s="1" customFormat="1">
      <c r="B98" s="46"/>
      <c r="C98" s="74"/>
      <c r="D98" s="261" t="s">
        <v>887</v>
      </c>
      <c r="E98" s="74"/>
      <c r="F98" s="262" t="s">
        <v>900</v>
      </c>
      <c r="G98" s="74"/>
      <c r="H98" s="74"/>
      <c r="I98" s="196"/>
      <c r="J98" s="74"/>
      <c r="K98" s="74"/>
      <c r="L98" s="72"/>
      <c r="M98" s="263"/>
      <c r="N98" s="47"/>
      <c r="O98" s="47"/>
      <c r="P98" s="47"/>
      <c r="Q98" s="47"/>
      <c r="R98" s="47"/>
      <c r="S98" s="47"/>
      <c r="T98" s="95"/>
      <c r="AT98" s="24" t="s">
        <v>887</v>
      </c>
      <c r="AU98" s="24" t="s">
        <v>80</v>
      </c>
    </row>
    <row r="99" s="1" customFormat="1">
      <c r="B99" s="46"/>
      <c r="C99" s="74"/>
      <c r="D99" s="261" t="s">
        <v>427</v>
      </c>
      <c r="E99" s="74"/>
      <c r="F99" s="262" t="s">
        <v>1224</v>
      </c>
      <c r="G99" s="74"/>
      <c r="H99" s="74"/>
      <c r="I99" s="196"/>
      <c r="J99" s="74"/>
      <c r="K99" s="74"/>
      <c r="L99" s="72"/>
      <c r="M99" s="263"/>
      <c r="N99" s="47"/>
      <c r="O99" s="47"/>
      <c r="P99" s="47"/>
      <c r="Q99" s="47"/>
      <c r="R99" s="47"/>
      <c r="S99" s="47"/>
      <c r="T99" s="95"/>
      <c r="AT99" s="24" t="s">
        <v>427</v>
      </c>
      <c r="AU99" s="24" t="s">
        <v>80</v>
      </c>
    </row>
    <row r="100" s="1" customFormat="1" ht="51" customHeight="1">
      <c r="B100" s="46"/>
      <c r="C100" s="239" t="s">
        <v>263</v>
      </c>
      <c r="D100" s="239" t="s">
        <v>242</v>
      </c>
      <c r="E100" s="240" t="s">
        <v>901</v>
      </c>
      <c r="F100" s="241" t="s">
        <v>902</v>
      </c>
      <c r="G100" s="242" t="s">
        <v>382</v>
      </c>
      <c r="H100" s="243">
        <v>120</v>
      </c>
      <c r="I100" s="244"/>
      <c r="J100" s="245">
        <f>ROUND(I100*H100,2)</f>
        <v>0</v>
      </c>
      <c r="K100" s="241" t="s">
        <v>168</v>
      </c>
      <c r="L100" s="72"/>
      <c r="M100" s="246" t="s">
        <v>21</v>
      </c>
      <c r="N100" s="247" t="s">
        <v>44</v>
      </c>
      <c r="O100" s="47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AR100" s="24" t="s">
        <v>177</v>
      </c>
      <c r="AT100" s="24" t="s">
        <v>242</v>
      </c>
      <c r="AU100" s="24" t="s">
        <v>80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177</v>
      </c>
      <c r="BK100" s="224">
        <f>ROUND(I100*H100,2)</f>
        <v>0</v>
      </c>
      <c r="BL100" s="24" t="s">
        <v>177</v>
      </c>
      <c r="BM100" s="24" t="s">
        <v>279</v>
      </c>
    </row>
    <row r="101" s="1" customFormat="1">
      <c r="B101" s="46"/>
      <c r="C101" s="74"/>
      <c r="D101" s="261" t="s">
        <v>887</v>
      </c>
      <c r="E101" s="74"/>
      <c r="F101" s="262" t="s">
        <v>904</v>
      </c>
      <c r="G101" s="74"/>
      <c r="H101" s="74"/>
      <c r="I101" s="196"/>
      <c r="J101" s="74"/>
      <c r="K101" s="74"/>
      <c r="L101" s="72"/>
      <c r="M101" s="263"/>
      <c r="N101" s="47"/>
      <c r="O101" s="47"/>
      <c r="P101" s="47"/>
      <c r="Q101" s="47"/>
      <c r="R101" s="47"/>
      <c r="S101" s="47"/>
      <c r="T101" s="95"/>
      <c r="AT101" s="24" t="s">
        <v>887</v>
      </c>
      <c r="AU101" s="24" t="s">
        <v>80</v>
      </c>
    </row>
    <row r="102" s="1" customFormat="1" ht="51" customHeight="1">
      <c r="B102" s="46"/>
      <c r="C102" s="239" t="s">
        <v>267</v>
      </c>
      <c r="D102" s="239" t="s">
        <v>242</v>
      </c>
      <c r="E102" s="240" t="s">
        <v>1225</v>
      </c>
      <c r="F102" s="241" t="s">
        <v>1226</v>
      </c>
      <c r="G102" s="242" t="s">
        <v>667</v>
      </c>
      <c r="H102" s="243">
        <v>0.059999999999999998</v>
      </c>
      <c r="I102" s="244"/>
      <c r="J102" s="245">
        <f>ROUND(I102*H102,2)</f>
        <v>0</v>
      </c>
      <c r="K102" s="241" t="s">
        <v>168</v>
      </c>
      <c r="L102" s="72"/>
      <c r="M102" s="246" t="s">
        <v>21</v>
      </c>
      <c r="N102" s="247" t="s">
        <v>44</v>
      </c>
      <c r="O102" s="47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4" t="s">
        <v>177</v>
      </c>
      <c r="AT102" s="24" t="s">
        <v>242</v>
      </c>
      <c r="AU102" s="24" t="s">
        <v>80</v>
      </c>
      <c r="AY102" s="24" t="s">
        <v>170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4" t="s">
        <v>177</v>
      </c>
      <c r="BK102" s="224">
        <f>ROUND(I102*H102,2)</f>
        <v>0</v>
      </c>
      <c r="BL102" s="24" t="s">
        <v>177</v>
      </c>
      <c r="BM102" s="24" t="s">
        <v>287</v>
      </c>
    </row>
    <row r="103" s="1" customFormat="1">
      <c r="B103" s="46"/>
      <c r="C103" s="74"/>
      <c r="D103" s="261" t="s">
        <v>887</v>
      </c>
      <c r="E103" s="74"/>
      <c r="F103" s="262" t="s">
        <v>1227</v>
      </c>
      <c r="G103" s="74"/>
      <c r="H103" s="74"/>
      <c r="I103" s="196"/>
      <c r="J103" s="74"/>
      <c r="K103" s="74"/>
      <c r="L103" s="72"/>
      <c r="M103" s="263"/>
      <c r="N103" s="47"/>
      <c r="O103" s="47"/>
      <c r="P103" s="47"/>
      <c r="Q103" s="47"/>
      <c r="R103" s="47"/>
      <c r="S103" s="47"/>
      <c r="T103" s="95"/>
      <c r="AT103" s="24" t="s">
        <v>887</v>
      </c>
      <c r="AU103" s="24" t="s">
        <v>80</v>
      </c>
    </row>
    <row r="104" s="1" customFormat="1">
      <c r="B104" s="46"/>
      <c r="C104" s="74"/>
      <c r="D104" s="261" t="s">
        <v>427</v>
      </c>
      <c r="E104" s="74"/>
      <c r="F104" s="262" t="s">
        <v>1228</v>
      </c>
      <c r="G104" s="74"/>
      <c r="H104" s="74"/>
      <c r="I104" s="196"/>
      <c r="J104" s="74"/>
      <c r="K104" s="74"/>
      <c r="L104" s="72"/>
      <c r="M104" s="263"/>
      <c r="N104" s="47"/>
      <c r="O104" s="47"/>
      <c r="P104" s="47"/>
      <c r="Q104" s="47"/>
      <c r="R104" s="47"/>
      <c r="S104" s="47"/>
      <c r="T104" s="95"/>
      <c r="AT104" s="24" t="s">
        <v>427</v>
      </c>
      <c r="AU104" s="24" t="s">
        <v>80</v>
      </c>
    </row>
    <row r="105" s="1" customFormat="1" ht="63.75" customHeight="1">
      <c r="B105" s="46"/>
      <c r="C105" s="239" t="s">
        <v>259</v>
      </c>
      <c r="D105" s="239" t="s">
        <v>242</v>
      </c>
      <c r="E105" s="240" t="s">
        <v>1229</v>
      </c>
      <c r="F105" s="241" t="s">
        <v>1230</v>
      </c>
      <c r="G105" s="242" t="s">
        <v>667</v>
      </c>
      <c r="H105" s="243">
        <v>0.059999999999999998</v>
      </c>
      <c r="I105" s="244"/>
      <c r="J105" s="245">
        <f>ROUND(I105*H105,2)</f>
        <v>0</v>
      </c>
      <c r="K105" s="241" t="s">
        <v>168</v>
      </c>
      <c r="L105" s="72"/>
      <c r="M105" s="246" t="s">
        <v>21</v>
      </c>
      <c r="N105" s="247" t="s">
        <v>44</v>
      </c>
      <c r="O105" s="47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4" t="s">
        <v>177</v>
      </c>
      <c r="AT105" s="24" t="s">
        <v>242</v>
      </c>
      <c r="AU105" s="24" t="s">
        <v>80</v>
      </c>
      <c r="AY105" s="24" t="s">
        <v>170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4" t="s">
        <v>177</v>
      </c>
      <c r="BK105" s="224">
        <f>ROUND(I105*H105,2)</f>
        <v>0</v>
      </c>
      <c r="BL105" s="24" t="s">
        <v>177</v>
      </c>
      <c r="BM105" s="24" t="s">
        <v>388</v>
      </c>
    </row>
    <row r="106" s="1" customFormat="1">
      <c r="B106" s="46"/>
      <c r="C106" s="74"/>
      <c r="D106" s="261" t="s">
        <v>887</v>
      </c>
      <c r="E106" s="74"/>
      <c r="F106" s="262" t="s">
        <v>1231</v>
      </c>
      <c r="G106" s="74"/>
      <c r="H106" s="74"/>
      <c r="I106" s="196"/>
      <c r="J106" s="74"/>
      <c r="K106" s="74"/>
      <c r="L106" s="72"/>
      <c r="M106" s="263"/>
      <c r="N106" s="47"/>
      <c r="O106" s="47"/>
      <c r="P106" s="47"/>
      <c r="Q106" s="47"/>
      <c r="R106" s="47"/>
      <c r="S106" s="47"/>
      <c r="T106" s="95"/>
      <c r="AT106" s="24" t="s">
        <v>887</v>
      </c>
      <c r="AU106" s="24" t="s">
        <v>80</v>
      </c>
    </row>
    <row r="107" s="1" customFormat="1">
      <c r="B107" s="46"/>
      <c r="C107" s="74"/>
      <c r="D107" s="261" t="s">
        <v>427</v>
      </c>
      <c r="E107" s="74"/>
      <c r="F107" s="262" t="s">
        <v>1228</v>
      </c>
      <c r="G107" s="74"/>
      <c r="H107" s="74"/>
      <c r="I107" s="196"/>
      <c r="J107" s="74"/>
      <c r="K107" s="74"/>
      <c r="L107" s="72"/>
      <c r="M107" s="263"/>
      <c r="N107" s="47"/>
      <c r="O107" s="47"/>
      <c r="P107" s="47"/>
      <c r="Q107" s="47"/>
      <c r="R107" s="47"/>
      <c r="S107" s="47"/>
      <c r="T107" s="95"/>
      <c r="AT107" s="24" t="s">
        <v>427</v>
      </c>
      <c r="AU107" s="24" t="s">
        <v>80</v>
      </c>
    </row>
    <row r="108" s="1" customFormat="1" ht="63.75" customHeight="1">
      <c r="B108" s="46"/>
      <c r="C108" s="239" t="s">
        <v>271</v>
      </c>
      <c r="D108" s="239" t="s">
        <v>242</v>
      </c>
      <c r="E108" s="240" t="s">
        <v>905</v>
      </c>
      <c r="F108" s="241" t="s">
        <v>906</v>
      </c>
      <c r="G108" s="242" t="s">
        <v>343</v>
      </c>
      <c r="H108" s="243">
        <v>3.5</v>
      </c>
      <c r="I108" s="244"/>
      <c r="J108" s="245">
        <f>ROUND(I108*H108,2)</f>
        <v>0</v>
      </c>
      <c r="K108" s="241" t="s">
        <v>168</v>
      </c>
      <c r="L108" s="72"/>
      <c r="M108" s="246" t="s">
        <v>21</v>
      </c>
      <c r="N108" s="247" t="s">
        <v>44</v>
      </c>
      <c r="O108" s="47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4" t="s">
        <v>177</v>
      </c>
      <c r="AT108" s="24" t="s">
        <v>242</v>
      </c>
      <c r="AU108" s="24" t="s">
        <v>80</v>
      </c>
      <c r="AY108" s="24" t="s">
        <v>170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4" t="s">
        <v>177</v>
      </c>
      <c r="BK108" s="224">
        <f>ROUND(I108*H108,2)</f>
        <v>0</v>
      </c>
      <c r="BL108" s="24" t="s">
        <v>177</v>
      </c>
      <c r="BM108" s="24" t="s">
        <v>395</v>
      </c>
    </row>
    <row r="109" s="1" customFormat="1">
      <c r="B109" s="46"/>
      <c r="C109" s="74"/>
      <c r="D109" s="261" t="s">
        <v>887</v>
      </c>
      <c r="E109" s="74"/>
      <c r="F109" s="262" t="s">
        <v>908</v>
      </c>
      <c r="G109" s="74"/>
      <c r="H109" s="74"/>
      <c r="I109" s="196"/>
      <c r="J109" s="74"/>
      <c r="K109" s="74"/>
      <c r="L109" s="72"/>
      <c r="M109" s="263"/>
      <c r="N109" s="47"/>
      <c r="O109" s="47"/>
      <c r="P109" s="47"/>
      <c r="Q109" s="47"/>
      <c r="R109" s="47"/>
      <c r="S109" s="47"/>
      <c r="T109" s="95"/>
      <c r="AT109" s="24" t="s">
        <v>887</v>
      </c>
      <c r="AU109" s="24" t="s">
        <v>80</v>
      </c>
    </row>
    <row r="110" s="1" customFormat="1">
      <c r="B110" s="46"/>
      <c r="C110" s="74"/>
      <c r="D110" s="261" t="s">
        <v>427</v>
      </c>
      <c r="E110" s="74"/>
      <c r="F110" s="262" t="s">
        <v>1232</v>
      </c>
      <c r="G110" s="74"/>
      <c r="H110" s="74"/>
      <c r="I110" s="196"/>
      <c r="J110" s="74"/>
      <c r="K110" s="74"/>
      <c r="L110" s="72"/>
      <c r="M110" s="263"/>
      <c r="N110" s="47"/>
      <c r="O110" s="47"/>
      <c r="P110" s="47"/>
      <c r="Q110" s="47"/>
      <c r="R110" s="47"/>
      <c r="S110" s="47"/>
      <c r="T110" s="95"/>
      <c r="AT110" s="24" t="s">
        <v>427</v>
      </c>
      <c r="AU110" s="24" t="s">
        <v>80</v>
      </c>
    </row>
    <row r="111" s="1" customFormat="1" ht="25.5" customHeight="1">
      <c r="B111" s="46"/>
      <c r="C111" s="239" t="s">
        <v>275</v>
      </c>
      <c r="D111" s="239" t="s">
        <v>242</v>
      </c>
      <c r="E111" s="240" t="s">
        <v>909</v>
      </c>
      <c r="F111" s="241" t="s">
        <v>910</v>
      </c>
      <c r="G111" s="242" t="s">
        <v>167</v>
      </c>
      <c r="H111" s="243">
        <v>10</v>
      </c>
      <c r="I111" s="244"/>
      <c r="J111" s="245">
        <f>ROUND(I111*H111,2)</f>
        <v>0</v>
      </c>
      <c r="K111" s="241" t="s">
        <v>168</v>
      </c>
      <c r="L111" s="72"/>
      <c r="M111" s="246" t="s">
        <v>21</v>
      </c>
      <c r="N111" s="247" t="s">
        <v>44</v>
      </c>
      <c r="O111" s="47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4" t="s">
        <v>177</v>
      </c>
      <c r="AT111" s="24" t="s">
        <v>242</v>
      </c>
      <c r="AU111" s="24" t="s">
        <v>80</v>
      </c>
      <c r="AY111" s="24" t="s">
        <v>170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4" t="s">
        <v>177</v>
      </c>
      <c r="BK111" s="224">
        <f>ROUND(I111*H111,2)</f>
        <v>0</v>
      </c>
      <c r="BL111" s="24" t="s">
        <v>177</v>
      </c>
      <c r="BM111" s="24" t="s">
        <v>186</v>
      </c>
    </row>
    <row r="112" s="1" customFormat="1">
      <c r="B112" s="46"/>
      <c r="C112" s="74"/>
      <c r="D112" s="261" t="s">
        <v>887</v>
      </c>
      <c r="E112" s="74"/>
      <c r="F112" s="262" t="s">
        <v>912</v>
      </c>
      <c r="G112" s="74"/>
      <c r="H112" s="74"/>
      <c r="I112" s="196"/>
      <c r="J112" s="74"/>
      <c r="K112" s="74"/>
      <c r="L112" s="72"/>
      <c r="M112" s="263"/>
      <c r="N112" s="47"/>
      <c r="O112" s="47"/>
      <c r="P112" s="47"/>
      <c r="Q112" s="47"/>
      <c r="R112" s="47"/>
      <c r="S112" s="47"/>
      <c r="T112" s="95"/>
      <c r="AT112" s="24" t="s">
        <v>887</v>
      </c>
      <c r="AU112" s="24" t="s">
        <v>80</v>
      </c>
    </row>
    <row r="113" s="1" customFormat="1">
      <c r="B113" s="46"/>
      <c r="C113" s="74"/>
      <c r="D113" s="261" t="s">
        <v>427</v>
      </c>
      <c r="E113" s="74"/>
      <c r="F113" s="262" t="s">
        <v>1233</v>
      </c>
      <c r="G113" s="74"/>
      <c r="H113" s="74"/>
      <c r="I113" s="196"/>
      <c r="J113" s="74"/>
      <c r="K113" s="74"/>
      <c r="L113" s="72"/>
      <c r="M113" s="263"/>
      <c r="N113" s="47"/>
      <c r="O113" s="47"/>
      <c r="P113" s="47"/>
      <c r="Q113" s="47"/>
      <c r="R113" s="47"/>
      <c r="S113" s="47"/>
      <c r="T113" s="95"/>
      <c r="AT113" s="24" t="s">
        <v>427</v>
      </c>
      <c r="AU113" s="24" t="s">
        <v>80</v>
      </c>
    </row>
    <row r="114" s="1" customFormat="1" ht="38.25" customHeight="1">
      <c r="B114" s="46"/>
      <c r="C114" s="239" t="s">
        <v>279</v>
      </c>
      <c r="D114" s="239" t="s">
        <v>242</v>
      </c>
      <c r="E114" s="240" t="s">
        <v>913</v>
      </c>
      <c r="F114" s="241" t="s">
        <v>914</v>
      </c>
      <c r="G114" s="242" t="s">
        <v>167</v>
      </c>
      <c r="H114" s="243">
        <v>4</v>
      </c>
      <c r="I114" s="244"/>
      <c r="J114" s="245">
        <f>ROUND(I114*H114,2)</f>
        <v>0</v>
      </c>
      <c r="K114" s="241" t="s">
        <v>168</v>
      </c>
      <c r="L114" s="72"/>
      <c r="M114" s="246" t="s">
        <v>21</v>
      </c>
      <c r="N114" s="247" t="s">
        <v>44</v>
      </c>
      <c r="O114" s="47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4" t="s">
        <v>177</v>
      </c>
      <c r="AT114" s="24" t="s">
        <v>242</v>
      </c>
      <c r="AU114" s="24" t="s">
        <v>80</v>
      </c>
      <c r="AY114" s="24" t="s">
        <v>170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4" t="s">
        <v>177</v>
      </c>
      <c r="BK114" s="224">
        <f>ROUND(I114*H114,2)</f>
        <v>0</v>
      </c>
      <c r="BL114" s="24" t="s">
        <v>177</v>
      </c>
      <c r="BM114" s="24" t="s">
        <v>198</v>
      </c>
    </row>
    <row r="115" s="1" customFormat="1">
      <c r="B115" s="46"/>
      <c r="C115" s="74"/>
      <c r="D115" s="261" t="s">
        <v>887</v>
      </c>
      <c r="E115" s="74"/>
      <c r="F115" s="262" t="s">
        <v>916</v>
      </c>
      <c r="G115" s="74"/>
      <c r="H115" s="74"/>
      <c r="I115" s="196"/>
      <c r="J115" s="74"/>
      <c r="K115" s="74"/>
      <c r="L115" s="72"/>
      <c r="M115" s="263"/>
      <c r="N115" s="47"/>
      <c r="O115" s="47"/>
      <c r="P115" s="47"/>
      <c r="Q115" s="47"/>
      <c r="R115" s="47"/>
      <c r="S115" s="47"/>
      <c r="T115" s="95"/>
      <c r="AT115" s="24" t="s">
        <v>887</v>
      </c>
      <c r="AU115" s="24" t="s">
        <v>80</v>
      </c>
    </row>
    <row r="116" s="1" customFormat="1">
      <c r="B116" s="46"/>
      <c r="C116" s="74"/>
      <c r="D116" s="261" t="s">
        <v>427</v>
      </c>
      <c r="E116" s="74"/>
      <c r="F116" s="262" t="s">
        <v>1234</v>
      </c>
      <c r="G116" s="74"/>
      <c r="H116" s="74"/>
      <c r="I116" s="196"/>
      <c r="J116" s="74"/>
      <c r="K116" s="74"/>
      <c r="L116" s="72"/>
      <c r="M116" s="263"/>
      <c r="N116" s="47"/>
      <c r="O116" s="47"/>
      <c r="P116" s="47"/>
      <c r="Q116" s="47"/>
      <c r="R116" s="47"/>
      <c r="S116" s="47"/>
      <c r="T116" s="95"/>
      <c r="AT116" s="24" t="s">
        <v>427</v>
      </c>
      <c r="AU116" s="24" t="s">
        <v>80</v>
      </c>
    </row>
    <row r="117" s="1" customFormat="1" ht="89.25" customHeight="1">
      <c r="B117" s="46"/>
      <c r="C117" s="239" t="s">
        <v>255</v>
      </c>
      <c r="D117" s="239" t="s">
        <v>242</v>
      </c>
      <c r="E117" s="240" t="s">
        <v>1235</v>
      </c>
      <c r="F117" s="241" t="s">
        <v>1236</v>
      </c>
      <c r="G117" s="242" t="s">
        <v>667</v>
      </c>
      <c r="H117" s="243">
        <v>0.059999999999999998</v>
      </c>
      <c r="I117" s="244"/>
      <c r="J117" s="245">
        <f>ROUND(I117*H117,2)</f>
        <v>0</v>
      </c>
      <c r="K117" s="241" t="s">
        <v>168</v>
      </c>
      <c r="L117" s="72"/>
      <c r="M117" s="246" t="s">
        <v>21</v>
      </c>
      <c r="N117" s="247" t="s">
        <v>44</v>
      </c>
      <c r="O117" s="47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4" t="s">
        <v>177</v>
      </c>
      <c r="AT117" s="24" t="s">
        <v>242</v>
      </c>
      <c r="AU117" s="24" t="s">
        <v>80</v>
      </c>
      <c r="AY117" s="24" t="s">
        <v>170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4" t="s">
        <v>177</v>
      </c>
      <c r="BK117" s="224">
        <f>ROUND(I117*H117,2)</f>
        <v>0</v>
      </c>
      <c r="BL117" s="24" t="s">
        <v>177</v>
      </c>
      <c r="BM117" s="24" t="s">
        <v>205</v>
      </c>
    </row>
    <row r="118" s="1" customFormat="1">
      <c r="B118" s="46"/>
      <c r="C118" s="74"/>
      <c r="D118" s="261" t="s">
        <v>887</v>
      </c>
      <c r="E118" s="74"/>
      <c r="F118" s="262" t="s">
        <v>1055</v>
      </c>
      <c r="G118" s="74"/>
      <c r="H118" s="74"/>
      <c r="I118" s="196"/>
      <c r="J118" s="74"/>
      <c r="K118" s="74"/>
      <c r="L118" s="72"/>
      <c r="M118" s="263"/>
      <c r="N118" s="47"/>
      <c r="O118" s="47"/>
      <c r="P118" s="47"/>
      <c r="Q118" s="47"/>
      <c r="R118" s="47"/>
      <c r="S118" s="47"/>
      <c r="T118" s="95"/>
      <c r="AT118" s="24" t="s">
        <v>887</v>
      </c>
      <c r="AU118" s="24" t="s">
        <v>80</v>
      </c>
    </row>
    <row r="119" s="1" customFormat="1">
      <c r="B119" s="46"/>
      <c r="C119" s="74"/>
      <c r="D119" s="261" t="s">
        <v>427</v>
      </c>
      <c r="E119" s="74"/>
      <c r="F119" s="262" t="s">
        <v>1237</v>
      </c>
      <c r="G119" s="74"/>
      <c r="H119" s="74"/>
      <c r="I119" s="196"/>
      <c r="J119" s="74"/>
      <c r="K119" s="74"/>
      <c r="L119" s="72"/>
      <c r="M119" s="263"/>
      <c r="N119" s="47"/>
      <c r="O119" s="47"/>
      <c r="P119" s="47"/>
      <c r="Q119" s="47"/>
      <c r="R119" s="47"/>
      <c r="S119" s="47"/>
      <c r="T119" s="95"/>
      <c r="AT119" s="24" t="s">
        <v>427</v>
      </c>
      <c r="AU119" s="24" t="s">
        <v>80</v>
      </c>
    </row>
    <row r="120" s="1" customFormat="1" ht="38.25" customHeight="1">
      <c r="B120" s="46"/>
      <c r="C120" s="239" t="s">
        <v>287</v>
      </c>
      <c r="D120" s="239" t="s">
        <v>242</v>
      </c>
      <c r="E120" s="240" t="s">
        <v>1059</v>
      </c>
      <c r="F120" s="241" t="s">
        <v>1060</v>
      </c>
      <c r="G120" s="242" t="s">
        <v>667</v>
      </c>
      <c r="H120" s="243">
        <v>0.059999999999999998</v>
      </c>
      <c r="I120" s="244"/>
      <c r="J120" s="245">
        <f>ROUND(I120*H120,2)</f>
        <v>0</v>
      </c>
      <c r="K120" s="241" t="s">
        <v>168</v>
      </c>
      <c r="L120" s="72"/>
      <c r="M120" s="246" t="s">
        <v>21</v>
      </c>
      <c r="N120" s="247" t="s">
        <v>44</v>
      </c>
      <c r="O120" s="47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AR120" s="24" t="s">
        <v>177</v>
      </c>
      <c r="AT120" s="24" t="s">
        <v>242</v>
      </c>
      <c r="AU120" s="24" t="s">
        <v>80</v>
      </c>
      <c r="AY120" s="24" t="s">
        <v>170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4" t="s">
        <v>177</v>
      </c>
      <c r="BK120" s="224">
        <f>ROUND(I120*H120,2)</f>
        <v>0</v>
      </c>
      <c r="BL120" s="24" t="s">
        <v>177</v>
      </c>
      <c r="BM120" s="24" t="s">
        <v>213</v>
      </c>
    </row>
    <row r="121" s="1" customFormat="1">
      <c r="B121" s="46"/>
      <c r="C121" s="74"/>
      <c r="D121" s="261" t="s">
        <v>887</v>
      </c>
      <c r="E121" s="74"/>
      <c r="F121" s="262" t="s">
        <v>1062</v>
      </c>
      <c r="G121" s="74"/>
      <c r="H121" s="74"/>
      <c r="I121" s="196"/>
      <c r="J121" s="74"/>
      <c r="K121" s="74"/>
      <c r="L121" s="72"/>
      <c r="M121" s="263"/>
      <c r="N121" s="47"/>
      <c r="O121" s="47"/>
      <c r="P121" s="47"/>
      <c r="Q121" s="47"/>
      <c r="R121" s="47"/>
      <c r="S121" s="47"/>
      <c r="T121" s="95"/>
      <c r="AT121" s="24" t="s">
        <v>887</v>
      </c>
      <c r="AU121" s="24" t="s">
        <v>80</v>
      </c>
    </row>
    <row r="122" s="1" customFormat="1">
      <c r="B122" s="46"/>
      <c r="C122" s="74"/>
      <c r="D122" s="261" t="s">
        <v>427</v>
      </c>
      <c r="E122" s="74"/>
      <c r="F122" s="262" t="s">
        <v>1238</v>
      </c>
      <c r="G122" s="74"/>
      <c r="H122" s="74"/>
      <c r="I122" s="196"/>
      <c r="J122" s="74"/>
      <c r="K122" s="74"/>
      <c r="L122" s="72"/>
      <c r="M122" s="263"/>
      <c r="N122" s="47"/>
      <c r="O122" s="47"/>
      <c r="P122" s="47"/>
      <c r="Q122" s="47"/>
      <c r="R122" s="47"/>
      <c r="S122" s="47"/>
      <c r="T122" s="95"/>
      <c r="AT122" s="24" t="s">
        <v>427</v>
      </c>
      <c r="AU122" s="24" t="s">
        <v>80</v>
      </c>
    </row>
    <row r="123" s="1" customFormat="1" ht="38.25" customHeight="1">
      <c r="B123" s="46"/>
      <c r="C123" s="239" t="s">
        <v>379</v>
      </c>
      <c r="D123" s="239" t="s">
        <v>242</v>
      </c>
      <c r="E123" s="240" t="s">
        <v>1063</v>
      </c>
      <c r="F123" s="241" t="s">
        <v>1064</v>
      </c>
      <c r="G123" s="242" t="s">
        <v>667</v>
      </c>
      <c r="H123" s="243">
        <v>0.059999999999999998</v>
      </c>
      <c r="I123" s="244"/>
      <c r="J123" s="245">
        <f>ROUND(I123*H123,2)</f>
        <v>0</v>
      </c>
      <c r="K123" s="241" t="s">
        <v>168</v>
      </c>
      <c r="L123" s="72"/>
      <c r="M123" s="246" t="s">
        <v>21</v>
      </c>
      <c r="N123" s="247" t="s">
        <v>44</v>
      </c>
      <c r="O123" s="47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4" t="s">
        <v>177</v>
      </c>
      <c r="AT123" s="24" t="s">
        <v>242</v>
      </c>
      <c r="AU123" s="24" t="s">
        <v>80</v>
      </c>
      <c r="AY123" s="24" t="s">
        <v>170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4" t="s">
        <v>177</v>
      </c>
      <c r="BK123" s="224">
        <f>ROUND(I123*H123,2)</f>
        <v>0</v>
      </c>
      <c r="BL123" s="24" t="s">
        <v>177</v>
      </c>
      <c r="BM123" s="24" t="s">
        <v>221</v>
      </c>
    </row>
    <row r="124" s="1" customFormat="1">
      <c r="B124" s="46"/>
      <c r="C124" s="74"/>
      <c r="D124" s="261" t="s">
        <v>887</v>
      </c>
      <c r="E124" s="74"/>
      <c r="F124" s="262" t="s">
        <v>1062</v>
      </c>
      <c r="G124" s="74"/>
      <c r="H124" s="74"/>
      <c r="I124" s="196"/>
      <c r="J124" s="74"/>
      <c r="K124" s="74"/>
      <c r="L124" s="72"/>
      <c r="M124" s="263"/>
      <c r="N124" s="47"/>
      <c r="O124" s="47"/>
      <c r="P124" s="47"/>
      <c r="Q124" s="47"/>
      <c r="R124" s="47"/>
      <c r="S124" s="47"/>
      <c r="T124" s="95"/>
      <c r="AT124" s="24" t="s">
        <v>887</v>
      </c>
      <c r="AU124" s="24" t="s">
        <v>80</v>
      </c>
    </row>
    <row r="125" s="1" customFormat="1">
      <c r="B125" s="46"/>
      <c r="C125" s="74"/>
      <c r="D125" s="261" t="s">
        <v>427</v>
      </c>
      <c r="E125" s="74"/>
      <c r="F125" s="262" t="s">
        <v>1239</v>
      </c>
      <c r="G125" s="74"/>
      <c r="H125" s="74"/>
      <c r="I125" s="196"/>
      <c r="J125" s="74"/>
      <c r="K125" s="74"/>
      <c r="L125" s="72"/>
      <c r="M125" s="263"/>
      <c r="N125" s="47"/>
      <c r="O125" s="47"/>
      <c r="P125" s="47"/>
      <c r="Q125" s="47"/>
      <c r="R125" s="47"/>
      <c r="S125" s="47"/>
      <c r="T125" s="95"/>
      <c r="AT125" s="24" t="s">
        <v>427</v>
      </c>
      <c r="AU125" s="24" t="s">
        <v>80</v>
      </c>
    </row>
    <row r="126" s="1" customFormat="1" ht="76.5" customHeight="1">
      <c r="B126" s="46"/>
      <c r="C126" s="239" t="s">
        <v>388</v>
      </c>
      <c r="D126" s="239" t="s">
        <v>242</v>
      </c>
      <c r="E126" s="240" t="s">
        <v>921</v>
      </c>
      <c r="F126" s="241" t="s">
        <v>922</v>
      </c>
      <c r="G126" s="242" t="s">
        <v>923</v>
      </c>
      <c r="H126" s="243">
        <v>10</v>
      </c>
      <c r="I126" s="244"/>
      <c r="J126" s="245">
        <f>ROUND(I126*H126,2)</f>
        <v>0</v>
      </c>
      <c r="K126" s="241" t="s">
        <v>168</v>
      </c>
      <c r="L126" s="72"/>
      <c r="M126" s="246" t="s">
        <v>21</v>
      </c>
      <c r="N126" s="247" t="s">
        <v>44</v>
      </c>
      <c r="O126" s="47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4" t="s">
        <v>177</v>
      </c>
      <c r="AT126" s="24" t="s">
        <v>242</v>
      </c>
      <c r="AU126" s="24" t="s">
        <v>80</v>
      </c>
      <c r="AY126" s="24" t="s">
        <v>170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4" t="s">
        <v>177</v>
      </c>
      <c r="BK126" s="224">
        <f>ROUND(I126*H126,2)</f>
        <v>0</v>
      </c>
      <c r="BL126" s="24" t="s">
        <v>177</v>
      </c>
      <c r="BM126" s="24" t="s">
        <v>229</v>
      </c>
    </row>
    <row r="127" s="1" customFormat="1">
      <c r="B127" s="46"/>
      <c r="C127" s="74"/>
      <c r="D127" s="261" t="s">
        <v>887</v>
      </c>
      <c r="E127" s="74"/>
      <c r="F127" s="262" t="s">
        <v>925</v>
      </c>
      <c r="G127" s="74"/>
      <c r="H127" s="74"/>
      <c r="I127" s="196"/>
      <c r="J127" s="74"/>
      <c r="K127" s="74"/>
      <c r="L127" s="72"/>
      <c r="M127" s="263"/>
      <c r="N127" s="47"/>
      <c r="O127" s="47"/>
      <c r="P127" s="47"/>
      <c r="Q127" s="47"/>
      <c r="R127" s="47"/>
      <c r="S127" s="47"/>
      <c r="T127" s="95"/>
      <c r="AT127" s="24" t="s">
        <v>887</v>
      </c>
      <c r="AU127" s="24" t="s">
        <v>80</v>
      </c>
    </row>
    <row r="128" s="1" customFormat="1" ht="63.75" customHeight="1">
      <c r="B128" s="46"/>
      <c r="C128" s="239" t="s">
        <v>10</v>
      </c>
      <c r="D128" s="239" t="s">
        <v>242</v>
      </c>
      <c r="E128" s="240" t="s">
        <v>926</v>
      </c>
      <c r="F128" s="241" t="s">
        <v>927</v>
      </c>
      <c r="G128" s="242" t="s">
        <v>923</v>
      </c>
      <c r="H128" s="243">
        <v>2</v>
      </c>
      <c r="I128" s="244"/>
      <c r="J128" s="245">
        <f>ROUND(I128*H128,2)</f>
        <v>0</v>
      </c>
      <c r="K128" s="241" t="s">
        <v>168</v>
      </c>
      <c r="L128" s="72"/>
      <c r="M128" s="246" t="s">
        <v>21</v>
      </c>
      <c r="N128" s="247" t="s">
        <v>44</v>
      </c>
      <c r="O128" s="47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AR128" s="24" t="s">
        <v>177</v>
      </c>
      <c r="AT128" s="24" t="s">
        <v>242</v>
      </c>
      <c r="AU128" s="24" t="s">
        <v>80</v>
      </c>
      <c r="AY128" s="24" t="s">
        <v>170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4" t="s">
        <v>177</v>
      </c>
      <c r="BK128" s="224">
        <f>ROUND(I128*H128,2)</f>
        <v>0</v>
      </c>
      <c r="BL128" s="24" t="s">
        <v>177</v>
      </c>
      <c r="BM128" s="24" t="s">
        <v>283</v>
      </c>
    </row>
    <row r="129" s="1" customFormat="1">
      <c r="B129" s="46"/>
      <c r="C129" s="74"/>
      <c r="D129" s="261" t="s">
        <v>887</v>
      </c>
      <c r="E129" s="74"/>
      <c r="F129" s="262" t="s">
        <v>929</v>
      </c>
      <c r="G129" s="74"/>
      <c r="H129" s="74"/>
      <c r="I129" s="196"/>
      <c r="J129" s="74"/>
      <c r="K129" s="74"/>
      <c r="L129" s="72"/>
      <c r="M129" s="263"/>
      <c r="N129" s="47"/>
      <c r="O129" s="47"/>
      <c r="P129" s="47"/>
      <c r="Q129" s="47"/>
      <c r="R129" s="47"/>
      <c r="S129" s="47"/>
      <c r="T129" s="95"/>
      <c r="AT129" s="24" t="s">
        <v>887</v>
      </c>
      <c r="AU129" s="24" t="s">
        <v>80</v>
      </c>
    </row>
    <row r="130" s="1" customFormat="1" ht="76.5" customHeight="1">
      <c r="B130" s="46"/>
      <c r="C130" s="239" t="s">
        <v>395</v>
      </c>
      <c r="D130" s="239" t="s">
        <v>242</v>
      </c>
      <c r="E130" s="240" t="s">
        <v>1240</v>
      </c>
      <c r="F130" s="241" t="s">
        <v>1241</v>
      </c>
      <c r="G130" s="242" t="s">
        <v>343</v>
      </c>
      <c r="H130" s="243">
        <v>120</v>
      </c>
      <c r="I130" s="244"/>
      <c r="J130" s="245">
        <f>ROUND(I130*H130,2)</f>
        <v>0</v>
      </c>
      <c r="K130" s="241" t="s">
        <v>168</v>
      </c>
      <c r="L130" s="72"/>
      <c r="M130" s="246" t="s">
        <v>21</v>
      </c>
      <c r="N130" s="247" t="s">
        <v>44</v>
      </c>
      <c r="O130" s="47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4" t="s">
        <v>177</v>
      </c>
      <c r="AT130" s="24" t="s">
        <v>242</v>
      </c>
      <c r="AU130" s="24" t="s">
        <v>80</v>
      </c>
      <c r="AY130" s="24" t="s">
        <v>170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24" t="s">
        <v>177</v>
      </c>
      <c r="BK130" s="224">
        <f>ROUND(I130*H130,2)</f>
        <v>0</v>
      </c>
      <c r="BL130" s="24" t="s">
        <v>177</v>
      </c>
      <c r="BM130" s="24" t="s">
        <v>241</v>
      </c>
    </row>
    <row r="131" s="1" customFormat="1">
      <c r="B131" s="46"/>
      <c r="C131" s="74"/>
      <c r="D131" s="261" t="s">
        <v>887</v>
      </c>
      <c r="E131" s="74"/>
      <c r="F131" s="262" t="s">
        <v>933</v>
      </c>
      <c r="G131" s="74"/>
      <c r="H131" s="74"/>
      <c r="I131" s="196"/>
      <c r="J131" s="74"/>
      <c r="K131" s="74"/>
      <c r="L131" s="72"/>
      <c r="M131" s="263"/>
      <c r="N131" s="47"/>
      <c r="O131" s="47"/>
      <c r="P131" s="47"/>
      <c r="Q131" s="47"/>
      <c r="R131" s="47"/>
      <c r="S131" s="47"/>
      <c r="T131" s="95"/>
      <c r="AT131" s="24" t="s">
        <v>887</v>
      </c>
      <c r="AU131" s="24" t="s">
        <v>80</v>
      </c>
    </row>
    <row r="132" s="1" customFormat="1">
      <c r="B132" s="46"/>
      <c r="C132" s="74"/>
      <c r="D132" s="261" t="s">
        <v>427</v>
      </c>
      <c r="E132" s="74"/>
      <c r="F132" s="262" t="s">
        <v>1242</v>
      </c>
      <c r="G132" s="74"/>
      <c r="H132" s="74"/>
      <c r="I132" s="196"/>
      <c r="J132" s="74"/>
      <c r="K132" s="74"/>
      <c r="L132" s="72"/>
      <c r="M132" s="263"/>
      <c r="N132" s="47"/>
      <c r="O132" s="47"/>
      <c r="P132" s="47"/>
      <c r="Q132" s="47"/>
      <c r="R132" s="47"/>
      <c r="S132" s="47"/>
      <c r="T132" s="95"/>
      <c r="AT132" s="24" t="s">
        <v>427</v>
      </c>
      <c r="AU132" s="24" t="s">
        <v>80</v>
      </c>
    </row>
    <row r="133" s="1" customFormat="1" ht="25.5" customHeight="1">
      <c r="B133" s="46"/>
      <c r="C133" s="239" t="s">
        <v>190</v>
      </c>
      <c r="D133" s="239" t="s">
        <v>242</v>
      </c>
      <c r="E133" s="240" t="s">
        <v>937</v>
      </c>
      <c r="F133" s="241" t="s">
        <v>938</v>
      </c>
      <c r="G133" s="242" t="s">
        <v>762</v>
      </c>
      <c r="H133" s="243">
        <v>1.5</v>
      </c>
      <c r="I133" s="244"/>
      <c r="J133" s="245">
        <f>ROUND(I133*H133,2)</f>
        <v>0</v>
      </c>
      <c r="K133" s="241" t="s">
        <v>168</v>
      </c>
      <c r="L133" s="72"/>
      <c r="M133" s="246" t="s">
        <v>21</v>
      </c>
      <c r="N133" s="247" t="s">
        <v>44</v>
      </c>
      <c r="O133" s="47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4" t="s">
        <v>177</v>
      </c>
      <c r="AT133" s="24" t="s">
        <v>242</v>
      </c>
      <c r="AU133" s="24" t="s">
        <v>80</v>
      </c>
      <c r="AY133" s="24" t="s">
        <v>170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4" t="s">
        <v>177</v>
      </c>
      <c r="BK133" s="224">
        <f>ROUND(I133*H133,2)</f>
        <v>0</v>
      </c>
      <c r="BL133" s="24" t="s">
        <v>177</v>
      </c>
      <c r="BM133" s="24" t="s">
        <v>311</v>
      </c>
    </row>
    <row r="134" s="1" customFormat="1">
      <c r="B134" s="46"/>
      <c r="C134" s="74"/>
      <c r="D134" s="261" t="s">
        <v>887</v>
      </c>
      <c r="E134" s="74"/>
      <c r="F134" s="262" t="s">
        <v>940</v>
      </c>
      <c r="G134" s="74"/>
      <c r="H134" s="74"/>
      <c r="I134" s="196"/>
      <c r="J134" s="74"/>
      <c r="K134" s="74"/>
      <c r="L134" s="72"/>
      <c r="M134" s="263"/>
      <c r="N134" s="47"/>
      <c r="O134" s="47"/>
      <c r="P134" s="47"/>
      <c r="Q134" s="47"/>
      <c r="R134" s="47"/>
      <c r="S134" s="47"/>
      <c r="T134" s="95"/>
      <c r="AT134" s="24" t="s">
        <v>887</v>
      </c>
      <c r="AU134" s="24" t="s">
        <v>80</v>
      </c>
    </row>
    <row r="135" s="1" customFormat="1" ht="38.25" customHeight="1">
      <c r="B135" s="46"/>
      <c r="C135" s="239" t="s">
        <v>186</v>
      </c>
      <c r="D135" s="239" t="s">
        <v>242</v>
      </c>
      <c r="E135" s="240" t="s">
        <v>941</v>
      </c>
      <c r="F135" s="241" t="s">
        <v>942</v>
      </c>
      <c r="G135" s="242" t="s">
        <v>762</v>
      </c>
      <c r="H135" s="243">
        <v>1.5</v>
      </c>
      <c r="I135" s="244"/>
      <c r="J135" s="245">
        <f>ROUND(I135*H135,2)</f>
        <v>0</v>
      </c>
      <c r="K135" s="241" t="s">
        <v>168</v>
      </c>
      <c r="L135" s="72"/>
      <c r="M135" s="246" t="s">
        <v>21</v>
      </c>
      <c r="N135" s="247" t="s">
        <v>44</v>
      </c>
      <c r="O135" s="47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4" t="s">
        <v>177</v>
      </c>
      <c r="AT135" s="24" t="s">
        <v>242</v>
      </c>
      <c r="AU135" s="24" t="s">
        <v>80</v>
      </c>
      <c r="AY135" s="24" t="s">
        <v>170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4" t="s">
        <v>177</v>
      </c>
      <c r="BK135" s="224">
        <f>ROUND(I135*H135,2)</f>
        <v>0</v>
      </c>
      <c r="BL135" s="24" t="s">
        <v>177</v>
      </c>
      <c r="BM135" s="24" t="s">
        <v>303</v>
      </c>
    </row>
    <row r="136" s="1" customFormat="1">
      <c r="B136" s="46"/>
      <c r="C136" s="74"/>
      <c r="D136" s="261" t="s">
        <v>887</v>
      </c>
      <c r="E136" s="74"/>
      <c r="F136" s="262" t="s">
        <v>944</v>
      </c>
      <c r="G136" s="74"/>
      <c r="H136" s="74"/>
      <c r="I136" s="196"/>
      <c r="J136" s="74"/>
      <c r="K136" s="74"/>
      <c r="L136" s="72"/>
      <c r="M136" s="263"/>
      <c r="N136" s="47"/>
      <c r="O136" s="47"/>
      <c r="P136" s="47"/>
      <c r="Q136" s="47"/>
      <c r="R136" s="47"/>
      <c r="S136" s="47"/>
      <c r="T136" s="95"/>
      <c r="AT136" s="24" t="s">
        <v>887</v>
      </c>
      <c r="AU136" s="24" t="s">
        <v>80</v>
      </c>
    </row>
    <row r="137" s="1" customFormat="1">
      <c r="B137" s="46"/>
      <c r="C137" s="74"/>
      <c r="D137" s="261" t="s">
        <v>427</v>
      </c>
      <c r="E137" s="74"/>
      <c r="F137" s="262" t="s">
        <v>1243</v>
      </c>
      <c r="G137" s="74"/>
      <c r="H137" s="74"/>
      <c r="I137" s="196"/>
      <c r="J137" s="74"/>
      <c r="K137" s="74"/>
      <c r="L137" s="72"/>
      <c r="M137" s="263"/>
      <c r="N137" s="47"/>
      <c r="O137" s="47"/>
      <c r="P137" s="47"/>
      <c r="Q137" s="47"/>
      <c r="R137" s="47"/>
      <c r="S137" s="47"/>
      <c r="T137" s="95"/>
      <c r="AT137" s="24" t="s">
        <v>427</v>
      </c>
      <c r="AU137" s="24" t="s">
        <v>80</v>
      </c>
    </row>
    <row r="138" s="1" customFormat="1" ht="38.25" customHeight="1">
      <c r="B138" s="46"/>
      <c r="C138" s="239" t="s">
        <v>194</v>
      </c>
      <c r="D138" s="239" t="s">
        <v>242</v>
      </c>
      <c r="E138" s="240" t="s">
        <v>949</v>
      </c>
      <c r="F138" s="241" t="s">
        <v>950</v>
      </c>
      <c r="G138" s="242" t="s">
        <v>382</v>
      </c>
      <c r="H138" s="243">
        <v>1</v>
      </c>
      <c r="I138" s="244"/>
      <c r="J138" s="245">
        <f>ROUND(I138*H138,2)</f>
        <v>0</v>
      </c>
      <c r="K138" s="241" t="s">
        <v>168</v>
      </c>
      <c r="L138" s="72"/>
      <c r="M138" s="246" t="s">
        <v>21</v>
      </c>
      <c r="N138" s="247" t="s">
        <v>44</v>
      </c>
      <c r="O138" s="47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4" t="s">
        <v>177</v>
      </c>
      <c r="AT138" s="24" t="s">
        <v>242</v>
      </c>
      <c r="AU138" s="24" t="s">
        <v>80</v>
      </c>
      <c r="AY138" s="24" t="s">
        <v>170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24" t="s">
        <v>177</v>
      </c>
      <c r="BK138" s="224">
        <f>ROUND(I138*H138,2)</f>
        <v>0</v>
      </c>
      <c r="BL138" s="24" t="s">
        <v>177</v>
      </c>
      <c r="BM138" s="24" t="s">
        <v>251</v>
      </c>
    </row>
    <row r="139" s="1" customFormat="1">
      <c r="B139" s="46"/>
      <c r="C139" s="74"/>
      <c r="D139" s="261" t="s">
        <v>887</v>
      </c>
      <c r="E139" s="74"/>
      <c r="F139" s="262" t="s">
        <v>948</v>
      </c>
      <c r="G139" s="74"/>
      <c r="H139" s="74"/>
      <c r="I139" s="196"/>
      <c r="J139" s="74"/>
      <c r="K139" s="74"/>
      <c r="L139" s="72"/>
      <c r="M139" s="263"/>
      <c r="N139" s="47"/>
      <c r="O139" s="47"/>
      <c r="P139" s="47"/>
      <c r="Q139" s="47"/>
      <c r="R139" s="47"/>
      <c r="S139" s="47"/>
      <c r="T139" s="95"/>
      <c r="AT139" s="24" t="s">
        <v>887</v>
      </c>
      <c r="AU139" s="24" t="s">
        <v>80</v>
      </c>
    </row>
    <row r="140" s="1" customFormat="1">
      <c r="B140" s="46"/>
      <c r="C140" s="74"/>
      <c r="D140" s="261" t="s">
        <v>427</v>
      </c>
      <c r="E140" s="74"/>
      <c r="F140" s="262" t="s">
        <v>1244</v>
      </c>
      <c r="G140" s="74"/>
      <c r="H140" s="74"/>
      <c r="I140" s="196"/>
      <c r="J140" s="74"/>
      <c r="K140" s="74"/>
      <c r="L140" s="72"/>
      <c r="M140" s="263"/>
      <c r="N140" s="47"/>
      <c r="O140" s="47"/>
      <c r="P140" s="47"/>
      <c r="Q140" s="47"/>
      <c r="R140" s="47"/>
      <c r="S140" s="47"/>
      <c r="T140" s="95"/>
      <c r="AT140" s="24" t="s">
        <v>427</v>
      </c>
      <c r="AU140" s="24" t="s">
        <v>80</v>
      </c>
    </row>
    <row r="141" s="10" customFormat="1" ht="37.44" customHeight="1">
      <c r="B141" s="225"/>
      <c r="C141" s="226"/>
      <c r="D141" s="227" t="s">
        <v>70</v>
      </c>
      <c r="E141" s="228" t="s">
        <v>175</v>
      </c>
      <c r="F141" s="228" t="s">
        <v>176</v>
      </c>
      <c r="G141" s="226"/>
      <c r="H141" s="226"/>
      <c r="I141" s="229"/>
      <c r="J141" s="230">
        <f>BK141</f>
        <v>0</v>
      </c>
      <c r="K141" s="226"/>
      <c r="L141" s="231"/>
      <c r="M141" s="232"/>
      <c r="N141" s="233"/>
      <c r="O141" s="233"/>
      <c r="P141" s="234">
        <f>SUM(P142:P162)</f>
        <v>0</v>
      </c>
      <c r="Q141" s="233"/>
      <c r="R141" s="234">
        <f>SUM(R142:R162)</f>
        <v>269.5763</v>
      </c>
      <c r="S141" s="233"/>
      <c r="T141" s="235">
        <f>SUM(T142:T162)</f>
        <v>0</v>
      </c>
      <c r="AR141" s="236" t="s">
        <v>177</v>
      </c>
      <c r="AT141" s="237" t="s">
        <v>70</v>
      </c>
      <c r="AU141" s="237" t="s">
        <v>71</v>
      </c>
      <c r="AY141" s="236" t="s">
        <v>170</v>
      </c>
      <c r="BK141" s="238">
        <f>SUM(BK142:BK162)</f>
        <v>0</v>
      </c>
    </row>
    <row r="142" s="1" customFormat="1" ht="25.5" customHeight="1">
      <c r="B142" s="46"/>
      <c r="C142" s="239" t="s">
        <v>198</v>
      </c>
      <c r="D142" s="239" t="s">
        <v>242</v>
      </c>
      <c r="E142" s="240" t="s">
        <v>957</v>
      </c>
      <c r="F142" s="241" t="s">
        <v>958</v>
      </c>
      <c r="G142" s="242" t="s">
        <v>167</v>
      </c>
      <c r="H142" s="243">
        <v>6</v>
      </c>
      <c r="I142" s="244"/>
      <c r="J142" s="245">
        <f>ROUND(I142*H142,2)</f>
        <v>0</v>
      </c>
      <c r="K142" s="241" t="s">
        <v>168</v>
      </c>
      <c r="L142" s="72"/>
      <c r="M142" s="246" t="s">
        <v>21</v>
      </c>
      <c r="N142" s="247" t="s">
        <v>44</v>
      </c>
      <c r="O142" s="47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24" t="s">
        <v>959</v>
      </c>
      <c r="AT142" s="24" t="s">
        <v>242</v>
      </c>
      <c r="AU142" s="24" t="s">
        <v>78</v>
      </c>
      <c r="AY142" s="24" t="s">
        <v>170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24" t="s">
        <v>177</v>
      </c>
      <c r="BK142" s="224">
        <f>ROUND(I142*H142,2)</f>
        <v>0</v>
      </c>
      <c r="BL142" s="24" t="s">
        <v>959</v>
      </c>
      <c r="BM142" s="24" t="s">
        <v>247</v>
      </c>
    </row>
    <row r="143" s="13" customFormat="1">
      <c r="B143" s="282"/>
      <c r="C143" s="283"/>
      <c r="D143" s="261" t="s">
        <v>764</v>
      </c>
      <c r="E143" s="284" t="s">
        <v>21</v>
      </c>
      <c r="F143" s="285" t="s">
        <v>1245</v>
      </c>
      <c r="G143" s="283"/>
      <c r="H143" s="284" t="s">
        <v>21</v>
      </c>
      <c r="I143" s="286"/>
      <c r="J143" s="283"/>
      <c r="K143" s="283"/>
      <c r="L143" s="287"/>
      <c r="M143" s="288"/>
      <c r="N143" s="289"/>
      <c r="O143" s="289"/>
      <c r="P143" s="289"/>
      <c r="Q143" s="289"/>
      <c r="R143" s="289"/>
      <c r="S143" s="289"/>
      <c r="T143" s="290"/>
      <c r="AT143" s="291" t="s">
        <v>764</v>
      </c>
      <c r="AU143" s="291" t="s">
        <v>78</v>
      </c>
      <c r="AV143" s="13" t="s">
        <v>78</v>
      </c>
      <c r="AW143" s="13" t="s">
        <v>35</v>
      </c>
      <c r="AX143" s="13" t="s">
        <v>71</v>
      </c>
      <c r="AY143" s="291" t="s">
        <v>170</v>
      </c>
    </row>
    <row r="144" s="12" customFormat="1">
      <c r="B144" s="265"/>
      <c r="C144" s="266"/>
      <c r="D144" s="261" t="s">
        <v>764</v>
      </c>
      <c r="E144" s="267" t="s">
        <v>21</v>
      </c>
      <c r="F144" s="268" t="s">
        <v>291</v>
      </c>
      <c r="G144" s="266"/>
      <c r="H144" s="269">
        <v>3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AT144" s="275" t="s">
        <v>764</v>
      </c>
      <c r="AU144" s="275" t="s">
        <v>78</v>
      </c>
      <c r="AV144" s="12" t="s">
        <v>80</v>
      </c>
      <c r="AW144" s="12" t="s">
        <v>35</v>
      </c>
      <c r="AX144" s="12" t="s">
        <v>71</v>
      </c>
      <c r="AY144" s="275" t="s">
        <v>170</v>
      </c>
    </row>
    <row r="145" s="13" customFormat="1">
      <c r="B145" s="282"/>
      <c r="C145" s="283"/>
      <c r="D145" s="261" t="s">
        <v>764</v>
      </c>
      <c r="E145" s="284" t="s">
        <v>21</v>
      </c>
      <c r="F145" s="285" t="s">
        <v>1246</v>
      </c>
      <c r="G145" s="283"/>
      <c r="H145" s="284" t="s">
        <v>21</v>
      </c>
      <c r="I145" s="286"/>
      <c r="J145" s="283"/>
      <c r="K145" s="283"/>
      <c r="L145" s="287"/>
      <c r="M145" s="288"/>
      <c r="N145" s="289"/>
      <c r="O145" s="289"/>
      <c r="P145" s="289"/>
      <c r="Q145" s="289"/>
      <c r="R145" s="289"/>
      <c r="S145" s="289"/>
      <c r="T145" s="290"/>
      <c r="AT145" s="291" t="s">
        <v>764</v>
      </c>
      <c r="AU145" s="291" t="s">
        <v>78</v>
      </c>
      <c r="AV145" s="13" t="s">
        <v>78</v>
      </c>
      <c r="AW145" s="13" t="s">
        <v>35</v>
      </c>
      <c r="AX145" s="13" t="s">
        <v>71</v>
      </c>
      <c r="AY145" s="291" t="s">
        <v>170</v>
      </c>
    </row>
    <row r="146" s="12" customFormat="1">
      <c r="B146" s="265"/>
      <c r="C146" s="266"/>
      <c r="D146" s="261" t="s">
        <v>764</v>
      </c>
      <c r="E146" s="267" t="s">
        <v>21</v>
      </c>
      <c r="F146" s="268" t="s">
        <v>291</v>
      </c>
      <c r="G146" s="266"/>
      <c r="H146" s="269">
        <v>3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AT146" s="275" t="s">
        <v>764</v>
      </c>
      <c r="AU146" s="275" t="s">
        <v>78</v>
      </c>
      <c r="AV146" s="12" t="s">
        <v>80</v>
      </c>
      <c r="AW146" s="12" t="s">
        <v>35</v>
      </c>
      <c r="AX146" s="12" t="s">
        <v>71</v>
      </c>
      <c r="AY146" s="275" t="s">
        <v>170</v>
      </c>
    </row>
    <row r="147" s="14" customFormat="1">
      <c r="B147" s="292"/>
      <c r="C147" s="293"/>
      <c r="D147" s="261" t="s">
        <v>764</v>
      </c>
      <c r="E147" s="294" t="s">
        <v>21</v>
      </c>
      <c r="F147" s="295" t="s">
        <v>1247</v>
      </c>
      <c r="G147" s="293"/>
      <c r="H147" s="296">
        <v>6</v>
      </c>
      <c r="I147" s="297"/>
      <c r="J147" s="293"/>
      <c r="K147" s="293"/>
      <c r="L147" s="298"/>
      <c r="M147" s="299"/>
      <c r="N147" s="300"/>
      <c r="O147" s="300"/>
      <c r="P147" s="300"/>
      <c r="Q147" s="300"/>
      <c r="R147" s="300"/>
      <c r="S147" s="300"/>
      <c r="T147" s="301"/>
      <c r="AT147" s="302" t="s">
        <v>764</v>
      </c>
      <c r="AU147" s="302" t="s">
        <v>78</v>
      </c>
      <c r="AV147" s="14" t="s">
        <v>177</v>
      </c>
      <c r="AW147" s="14" t="s">
        <v>35</v>
      </c>
      <c r="AX147" s="14" t="s">
        <v>78</v>
      </c>
      <c r="AY147" s="302" t="s">
        <v>170</v>
      </c>
    </row>
    <row r="148" s="1" customFormat="1" ht="38.25" customHeight="1">
      <c r="B148" s="46"/>
      <c r="C148" s="239" t="s">
        <v>9</v>
      </c>
      <c r="D148" s="239" t="s">
        <v>242</v>
      </c>
      <c r="E148" s="240" t="s">
        <v>961</v>
      </c>
      <c r="F148" s="241" t="s">
        <v>962</v>
      </c>
      <c r="G148" s="242" t="s">
        <v>167</v>
      </c>
      <c r="H148" s="243">
        <v>6</v>
      </c>
      <c r="I148" s="244"/>
      <c r="J148" s="245">
        <f>ROUND(I148*H148,2)</f>
        <v>0</v>
      </c>
      <c r="K148" s="241" t="s">
        <v>168</v>
      </c>
      <c r="L148" s="72"/>
      <c r="M148" s="246" t="s">
        <v>21</v>
      </c>
      <c r="N148" s="247" t="s">
        <v>44</v>
      </c>
      <c r="O148" s="47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AR148" s="24" t="s">
        <v>959</v>
      </c>
      <c r="AT148" s="24" t="s">
        <v>242</v>
      </c>
      <c r="AU148" s="24" t="s">
        <v>78</v>
      </c>
      <c r="AY148" s="24" t="s">
        <v>170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24" t="s">
        <v>177</v>
      </c>
      <c r="BK148" s="224">
        <f>ROUND(I148*H148,2)</f>
        <v>0</v>
      </c>
      <c r="BL148" s="24" t="s">
        <v>959</v>
      </c>
      <c r="BM148" s="24" t="s">
        <v>649</v>
      </c>
    </row>
    <row r="149" s="13" customFormat="1">
      <c r="B149" s="282"/>
      <c r="C149" s="283"/>
      <c r="D149" s="261" t="s">
        <v>764</v>
      </c>
      <c r="E149" s="284" t="s">
        <v>21</v>
      </c>
      <c r="F149" s="285" t="s">
        <v>1245</v>
      </c>
      <c r="G149" s="283"/>
      <c r="H149" s="284" t="s">
        <v>21</v>
      </c>
      <c r="I149" s="286"/>
      <c r="J149" s="283"/>
      <c r="K149" s="283"/>
      <c r="L149" s="287"/>
      <c r="M149" s="288"/>
      <c r="N149" s="289"/>
      <c r="O149" s="289"/>
      <c r="P149" s="289"/>
      <c r="Q149" s="289"/>
      <c r="R149" s="289"/>
      <c r="S149" s="289"/>
      <c r="T149" s="290"/>
      <c r="AT149" s="291" t="s">
        <v>764</v>
      </c>
      <c r="AU149" s="291" t="s">
        <v>78</v>
      </c>
      <c r="AV149" s="13" t="s">
        <v>78</v>
      </c>
      <c r="AW149" s="13" t="s">
        <v>35</v>
      </c>
      <c r="AX149" s="13" t="s">
        <v>71</v>
      </c>
      <c r="AY149" s="291" t="s">
        <v>170</v>
      </c>
    </row>
    <row r="150" s="12" customFormat="1">
      <c r="B150" s="265"/>
      <c r="C150" s="266"/>
      <c r="D150" s="261" t="s">
        <v>764</v>
      </c>
      <c r="E150" s="267" t="s">
        <v>21</v>
      </c>
      <c r="F150" s="268" t="s">
        <v>291</v>
      </c>
      <c r="G150" s="266"/>
      <c r="H150" s="269">
        <v>3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AT150" s="275" t="s">
        <v>764</v>
      </c>
      <c r="AU150" s="275" t="s">
        <v>78</v>
      </c>
      <c r="AV150" s="12" t="s">
        <v>80</v>
      </c>
      <c r="AW150" s="12" t="s">
        <v>35</v>
      </c>
      <c r="AX150" s="12" t="s">
        <v>71</v>
      </c>
      <c r="AY150" s="275" t="s">
        <v>170</v>
      </c>
    </row>
    <row r="151" s="13" customFormat="1">
      <c r="B151" s="282"/>
      <c r="C151" s="283"/>
      <c r="D151" s="261" t="s">
        <v>764</v>
      </c>
      <c r="E151" s="284" t="s">
        <v>21</v>
      </c>
      <c r="F151" s="285" t="s">
        <v>1246</v>
      </c>
      <c r="G151" s="283"/>
      <c r="H151" s="284" t="s">
        <v>21</v>
      </c>
      <c r="I151" s="286"/>
      <c r="J151" s="283"/>
      <c r="K151" s="283"/>
      <c r="L151" s="287"/>
      <c r="M151" s="288"/>
      <c r="N151" s="289"/>
      <c r="O151" s="289"/>
      <c r="P151" s="289"/>
      <c r="Q151" s="289"/>
      <c r="R151" s="289"/>
      <c r="S151" s="289"/>
      <c r="T151" s="290"/>
      <c r="AT151" s="291" t="s">
        <v>764</v>
      </c>
      <c r="AU151" s="291" t="s">
        <v>78</v>
      </c>
      <c r="AV151" s="13" t="s">
        <v>78</v>
      </c>
      <c r="AW151" s="13" t="s">
        <v>35</v>
      </c>
      <c r="AX151" s="13" t="s">
        <v>71</v>
      </c>
      <c r="AY151" s="291" t="s">
        <v>170</v>
      </c>
    </row>
    <row r="152" s="12" customFormat="1">
      <c r="B152" s="265"/>
      <c r="C152" s="266"/>
      <c r="D152" s="261" t="s">
        <v>764</v>
      </c>
      <c r="E152" s="267" t="s">
        <v>21</v>
      </c>
      <c r="F152" s="268" t="s">
        <v>291</v>
      </c>
      <c r="G152" s="266"/>
      <c r="H152" s="269">
        <v>3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AT152" s="275" t="s">
        <v>764</v>
      </c>
      <c r="AU152" s="275" t="s">
        <v>78</v>
      </c>
      <c r="AV152" s="12" t="s">
        <v>80</v>
      </c>
      <c r="AW152" s="12" t="s">
        <v>35</v>
      </c>
      <c r="AX152" s="12" t="s">
        <v>71</v>
      </c>
      <c r="AY152" s="275" t="s">
        <v>170</v>
      </c>
    </row>
    <row r="153" s="14" customFormat="1">
      <c r="B153" s="292"/>
      <c r="C153" s="293"/>
      <c r="D153" s="261" t="s">
        <v>764</v>
      </c>
      <c r="E153" s="294" t="s">
        <v>21</v>
      </c>
      <c r="F153" s="295" t="s">
        <v>1247</v>
      </c>
      <c r="G153" s="293"/>
      <c r="H153" s="296">
        <v>6</v>
      </c>
      <c r="I153" s="297"/>
      <c r="J153" s="293"/>
      <c r="K153" s="293"/>
      <c r="L153" s="298"/>
      <c r="M153" s="299"/>
      <c r="N153" s="300"/>
      <c r="O153" s="300"/>
      <c r="P153" s="300"/>
      <c r="Q153" s="300"/>
      <c r="R153" s="300"/>
      <c r="S153" s="300"/>
      <c r="T153" s="301"/>
      <c r="AT153" s="302" t="s">
        <v>764</v>
      </c>
      <c r="AU153" s="302" t="s">
        <v>78</v>
      </c>
      <c r="AV153" s="14" t="s">
        <v>177</v>
      </c>
      <c r="AW153" s="14" t="s">
        <v>35</v>
      </c>
      <c r="AX153" s="14" t="s">
        <v>78</v>
      </c>
      <c r="AY153" s="302" t="s">
        <v>170</v>
      </c>
    </row>
    <row r="154" s="1" customFormat="1" ht="16.5" customHeight="1">
      <c r="B154" s="46"/>
      <c r="C154" s="212" t="s">
        <v>205</v>
      </c>
      <c r="D154" s="212" t="s">
        <v>164</v>
      </c>
      <c r="E154" s="213" t="s">
        <v>964</v>
      </c>
      <c r="F154" s="214" t="s">
        <v>965</v>
      </c>
      <c r="G154" s="215" t="s">
        <v>301</v>
      </c>
      <c r="H154" s="216">
        <v>36</v>
      </c>
      <c r="I154" s="217"/>
      <c r="J154" s="218">
        <f>ROUND(I154*H154,2)</f>
        <v>0</v>
      </c>
      <c r="K154" s="214" t="s">
        <v>168</v>
      </c>
      <c r="L154" s="219"/>
      <c r="M154" s="220" t="s">
        <v>21</v>
      </c>
      <c r="N154" s="221" t="s">
        <v>44</v>
      </c>
      <c r="O154" s="47"/>
      <c r="P154" s="222">
        <f>O154*H154</f>
        <v>0</v>
      </c>
      <c r="Q154" s="222">
        <v>1</v>
      </c>
      <c r="R154" s="222">
        <f>Q154*H154</f>
        <v>36</v>
      </c>
      <c r="S154" s="222">
        <v>0</v>
      </c>
      <c r="T154" s="223">
        <f>S154*H154</f>
        <v>0</v>
      </c>
      <c r="AR154" s="24" t="s">
        <v>959</v>
      </c>
      <c r="AT154" s="24" t="s">
        <v>164</v>
      </c>
      <c r="AU154" s="24" t="s">
        <v>78</v>
      </c>
      <c r="AY154" s="24" t="s">
        <v>170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24" t="s">
        <v>177</v>
      </c>
      <c r="BK154" s="224">
        <f>ROUND(I154*H154,2)</f>
        <v>0</v>
      </c>
      <c r="BL154" s="24" t="s">
        <v>959</v>
      </c>
      <c r="BM154" s="24" t="s">
        <v>496</v>
      </c>
    </row>
    <row r="155" s="12" customFormat="1">
      <c r="B155" s="265"/>
      <c r="C155" s="266"/>
      <c r="D155" s="261" t="s">
        <v>764</v>
      </c>
      <c r="E155" s="267" t="s">
        <v>21</v>
      </c>
      <c r="F155" s="268" t="s">
        <v>1248</v>
      </c>
      <c r="G155" s="266"/>
      <c r="H155" s="269">
        <v>36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AT155" s="275" t="s">
        <v>764</v>
      </c>
      <c r="AU155" s="275" t="s">
        <v>78</v>
      </c>
      <c r="AV155" s="12" t="s">
        <v>80</v>
      </c>
      <c r="AW155" s="12" t="s">
        <v>35</v>
      </c>
      <c r="AX155" s="12" t="s">
        <v>71</v>
      </c>
      <c r="AY155" s="275" t="s">
        <v>170</v>
      </c>
    </row>
    <row r="156" s="14" customFormat="1">
      <c r="B156" s="292"/>
      <c r="C156" s="293"/>
      <c r="D156" s="261" t="s">
        <v>764</v>
      </c>
      <c r="E156" s="294" t="s">
        <v>21</v>
      </c>
      <c r="F156" s="295" t="s">
        <v>1247</v>
      </c>
      <c r="G156" s="293"/>
      <c r="H156" s="296">
        <v>36</v>
      </c>
      <c r="I156" s="297"/>
      <c r="J156" s="293"/>
      <c r="K156" s="293"/>
      <c r="L156" s="298"/>
      <c r="M156" s="299"/>
      <c r="N156" s="300"/>
      <c r="O156" s="300"/>
      <c r="P156" s="300"/>
      <c r="Q156" s="300"/>
      <c r="R156" s="300"/>
      <c r="S156" s="300"/>
      <c r="T156" s="301"/>
      <c r="AT156" s="302" t="s">
        <v>764</v>
      </c>
      <c r="AU156" s="302" t="s">
        <v>78</v>
      </c>
      <c r="AV156" s="14" t="s">
        <v>177</v>
      </c>
      <c r="AW156" s="14" t="s">
        <v>35</v>
      </c>
      <c r="AX156" s="14" t="s">
        <v>78</v>
      </c>
      <c r="AY156" s="302" t="s">
        <v>170</v>
      </c>
    </row>
    <row r="157" s="1" customFormat="1" ht="16.5" customHeight="1">
      <c r="B157" s="46"/>
      <c r="C157" s="212" t="s">
        <v>209</v>
      </c>
      <c r="D157" s="212" t="s">
        <v>164</v>
      </c>
      <c r="E157" s="213" t="s">
        <v>967</v>
      </c>
      <c r="F157" s="214" t="s">
        <v>968</v>
      </c>
      <c r="G157" s="215" t="s">
        <v>301</v>
      </c>
      <c r="H157" s="216">
        <v>198</v>
      </c>
      <c r="I157" s="217"/>
      <c r="J157" s="218">
        <f>ROUND(I157*H157,2)</f>
        <v>0</v>
      </c>
      <c r="K157" s="214" t="s">
        <v>168</v>
      </c>
      <c r="L157" s="219"/>
      <c r="M157" s="220" t="s">
        <v>21</v>
      </c>
      <c r="N157" s="221" t="s">
        <v>44</v>
      </c>
      <c r="O157" s="47"/>
      <c r="P157" s="222">
        <f>O157*H157</f>
        <v>0</v>
      </c>
      <c r="Q157" s="222">
        <v>1</v>
      </c>
      <c r="R157" s="222">
        <f>Q157*H157</f>
        <v>198</v>
      </c>
      <c r="S157" s="222">
        <v>0</v>
      </c>
      <c r="T157" s="223">
        <f>S157*H157</f>
        <v>0</v>
      </c>
      <c r="AR157" s="24" t="s">
        <v>959</v>
      </c>
      <c r="AT157" s="24" t="s">
        <v>164</v>
      </c>
      <c r="AU157" s="24" t="s">
        <v>78</v>
      </c>
      <c r="AY157" s="24" t="s">
        <v>170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24" t="s">
        <v>177</v>
      </c>
      <c r="BK157" s="224">
        <f>ROUND(I157*H157,2)</f>
        <v>0</v>
      </c>
      <c r="BL157" s="24" t="s">
        <v>959</v>
      </c>
      <c r="BM157" s="24" t="s">
        <v>504</v>
      </c>
    </row>
    <row r="158" s="12" customFormat="1">
      <c r="B158" s="265"/>
      <c r="C158" s="266"/>
      <c r="D158" s="261" t="s">
        <v>764</v>
      </c>
      <c r="E158" s="267" t="s">
        <v>21</v>
      </c>
      <c r="F158" s="268" t="s">
        <v>1249</v>
      </c>
      <c r="G158" s="266"/>
      <c r="H158" s="269">
        <v>198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AT158" s="275" t="s">
        <v>764</v>
      </c>
      <c r="AU158" s="275" t="s">
        <v>78</v>
      </c>
      <c r="AV158" s="12" t="s">
        <v>80</v>
      </c>
      <c r="AW158" s="12" t="s">
        <v>35</v>
      </c>
      <c r="AX158" s="12" t="s">
        <v>71</v>
      </c>
      <c r="AY158" s="275" t="s">
        <v>170</v>
      </c>
    </row>
    <row r="159" s="14" customFormat="1">
      <c r="B159" s="292"/>
      <c r="C159" s="293"/>
      <c r="D159" s="261" t="s">
        <v>764</v>
      </c>
      <c r="E159" s="294" t="s">
        <v>21</v>
      </c>
      <c r="F159" s="295" t="s">
        <v>1247</v>
      </c>
      <c r="G159" s="293"/>
      <c r="H159" s="296">
        <v>198</v>
      </c>
      <c r="I159" s="297"/>
      <c r="J159" s="293"/>
      <c r="K159" s="293"/>
      <c r="L159" s="298"/>
      <c r="M159" s="299"/>
      <c r="N159" s="300"/>
      <c r="O159" s="300"/>
      <c r="P159" s="300"/>
      <c r="Q159" s="300"/>
      <c r="R159" s="300"/>
      <c r="S159" s="300"/>
      <c r="T159" s="301"/>
      <c r="AT159" s="302" t="s">
        <v>764</v>
      </c>
      <c r="AU159" s="302" t="s">
        <v>78</v>
      </c>
      <c r="AV159" s="14" t="s">
        <v>177</v>
      </c>
      <c r="AW159" s="14" t="s">
        <v>35</v>
      </c>
      <c r="AX159" s="14" t="s">
        <v>78</v>
      </c>
      <c r="AY159" s="302" t="s">
        <v>170</v>
      </c>
    </row>
    <row r="160" s="1" customFormat="1" ht="16.5" customHeight="1">
      <c r="B160" s="46"/>
      <c r="C160" s="212" t="s">
        <v>213</v>
      </c>
      <c r="D160" s="212" t="s">
        <v>164</v>
      </c>
      <c r="E160" s="213" t="s">
        <v>1250</v>
      </c>
      <c r="F160" s="214" t="s">
        <v>1251</v>
      </c>
      <c r="G160" s="215" t="s">
        <v>167</v>
      </c>
      <c r="H160" s="216">
        <v>90</v>
      </c>
      <c r="I160" s="217"/>
      <c r="J160" s="218">
        <f>ROUND(I160*H160,2)</f>
        <v>0</v>
      </c>
      <c r="K160" s="214" t="s">
        <v>168</v>
      </c>
      <c r="L160" s="219"/>
      <c r="M160" s="220" t="s">
        <v>21</v>
      </c>
      <c r="N160" s="221" t="s">
        <v>44</v>
      </c>
      <c r="O160" s="47"/>
      <c r="P160" s="222">
        <f>O160*H160</f>
        <v>0</v>
      </c>
      <c r="Q160" s="222">
        <v>0.32700000000000001</v>
      </c>
      <c r="R160" s="222">
        <f>Q160*H160</f>
        <v>29.43</v>
      </c>
      <c r="S160" s="222">
        <v>0</v>
      </c>
      <c r="T160" s="223">
        <f>S160*H160</f>
        <v>0</v>
      </c>
      <c r="AR160" s="24" t="s">
        <v>959</v>
      </c>
      <c r="AT160" s="24" t="s">
        <v>164</v>
      </c>
      <c r="AU160" s="24" t="s">
        <v>78</v>
      </c>
      <c r="AY160" s="24" t="s">
        <v>170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24" t="s">
        <v>177</v>
      </c>
      <c r="BK160" s="224">
        <f>ROUND(I160*H160,2)</f>
        <v>0</v>
      </c>
      <c r="BL160" s="24" t="s">
        <v>959</v>
      </c>
      <c r="BM160" s="24" t="s">
        <v>512</v>
      </c>
    </row>
    <row r="161" s="1" customFormat="1" ht="16.5" customHeight="1">
      <c r="B161" s="46"/>
      <c r="C161" s="212" t="s">
        <v>217</v>
      </c>
      <c r="D161" s="212" t="s">
        <v>164</v>
      </c>
      <c r="E161" s="213" t="s">
        <v>1160</v>
      </c>
      <c r="F161" s="214" t="s">
        <v>1161</v>
      </c>
      <c r="G161" s="215" t="s">
        <v>343</v>
      </c>
      <c r="H161" s="216">
        <v>120</v>
      </c>
      <c r="I161" s="217"/>
      <c r="J161" s="218">
        <f>ROUND(I161*H161,2)</f>
        <v>0</v>
      </c>
      <c r="K161" s="214" t="s">
        <v>168</v>
      </c>
      <c r="L161" s="219"/>
      <c r="M161" s="220" t="s">
        <v>21</v>
      </c>
      <c r="N161" s="221" t="s">
        <v>44</v>
      </c>
      <c r="O161" s="47"/>
      <c r="P161" s="222">
        <f>O161*H161</f>
        <v>0</v>
      </c>
      <c r="Q161" s="222">
        <v>0.049390000000000003</v>
      </c>
      <c r="R161" s="222">
        <f>Q161*H161</f>
        <v>5.9268000000000001</v>
      </c>
      <c r="S161" s="222">
        <v>0</v>
      </c>
      <c r="T161" s="223">
        <f>S161*H161</f>
        <v>0</v>
      </c>
      <c r="AR161" s="24" t="s">
        <v>959</v>
      </c>
      <c r="AT161" s="24" t="s">
        <v>164</v>
      </c>
      <c r="AU161" s="24" t="s">
        <v>78</v>
      </c>
      <c r="AY161" s="24" t="s">
        <v>170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4" t="s">
        <v>177</v>
      </c>
      <c r="BK161" s="224">
        <f>ROUND(I161*H161,2)</f>
        <v>0</v>
      </c>
      <c r="BL161" s="24" t="s">
        <v>959</v>
      </c>
      <c r="BM161" s="24" t="s">
        <v>520</v>
      </c>
    </row>
    <row r="162" s="1" customFormat="1" ht="16.5" customHeight="1">
      <c r="B162" s="46"/>
      <c r="C162" s="212" t="s">
        <v>221</v>
      </c>
      <c r="D162" s="212" t="s">
        <v>164</v>
      </c>
      <c r="E162" s="213" t="s">
        <v>970</v>
      </c>
      <c r="F162" s="214" t="s">
        <v>971</v>
      </c>
      <c r="G162" s="215" t="s">
        <v>167</v>
      </c>
      <c r="H162" s="216">
        <v>1</v>
      </c>
      <c r="I162" s="217"/>
      <c r="J162" s="218">
        <f>ROUND(I162*H162,2)</f>
        <v>0</v>
      </c>
      <c r="K162" s="214" t="s">
        <v>168</v>
      </c>
      <c r="L162" s="219"/>
      <c r="M162" s="220" t="s">
        <v>21</v>
      </c>
      <c r="N162" s="221" t="s">
        <v>44</v>
      </c>
      <c r="O162" s="47"/>
      <c r="P162" s="222">
        <f>O162*H162</f>
        <v>0</v>
      </c>
      <c r="Q162" s="222">
        <v>0.2195</v>
      </c>
      <c r="R162" s="222">
        <f>Q162*H162</f>
        <v>0.2195</v>
      </c>
      <c r="S162" s="222">
        <v>0</v>
      </c>
      <c r="T162" s="223">
        <f>S162*H162</f>
        <v>0</v>
      </c>
      <c r="AR162" s="24" t="s">
        <v>959</v>
      </c>
      <c r="AT162" s="24" t="s">
        <v>164</v>
      </c>
      <c r="AU162" s="24" t="s">
        <v>78</v>
      </c>
      <c r="AY162" s="24" t="s">
        <v>170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24" t="s">
        <v>177</v>
      </c>
      <c r="BK162" s="224">
        <f>ROUND(I162*H162,2)</f>
        <v>0</v>
      </c>
      <c r="BL162" s="24" t="s">
        <v>959</v>
      </c>
      <c r="BM162" s="24" t="s">
        <v>592</v>
      </c>
    </row>
    <row r="163" s="10" customFormat="1" ht="37.44" customHeight="1">
      <c r="B163" s="225"/>
      <c r="C163" s="226"/>
      <c r="D163" s="227" t="s">
        <v>70</v>
      </c>
      <c r="E163" s="228" t="s">
        <v>121</v>
      </c>
      <c r="F163" s="228" t="s">
        <v>317</v>
      </c>
      <c r="G163" s="226"/>
      <c r="H163" s="226"/>
      <c r="I163" s="229"/>
      <c r="J163" s="230">
        <f>BK163</f>
        <v>0</v>
      </c>
      <c r="K163" s="226"/>
      <c r="L163" s="231"/>
      <c r="M163" s="232"/>
      <c r="N163" s="233"/>
      <c r="O163" s="233"/>
      <c r="P163" s="234">
        <f>SUM(P164:P182)</f>
        <v>0</v>
      </c>
      <c r="Q163" s="233"/>
      <c r="R163" s="234">
        <f>SUM(R164:R182)</f>
        <v>0</v>
      </c>
      <c r="S163" s="233"/>
      <c r="T163" s="235">
        <f>SUM(T164:T182)</f>
        <v>0</v>
      </c>
      <c r="AR163" s="236" t="s">
        <v>263</v>
      </c>
      <c r="AT163" s="237" t="s">
        <v>70</v>
      </c>
      <c r="AU163" s="237" t="s">
        <v>71</v>
      </c>
      <c r="AY163" s="236" t="s">
        <v>170</v>
      </c>
      <c r="BK163" s="238">
        <f>SUM(BK164:BK182)</f>
        <v>0</v>
      </c>
    </row>
    <row r="164" s="1" customFormat="1" ht="153" customHeight="1">
      <c r="B164" s="46"/>
      <c r="C164" s="239" t="s">
        <v>225</v>
      </c>
      <c r="D164" s="239" t="s">
        <v>242</v>
      </c>
      <c r="E164" s="240" t="s">
        <v>977</v>
      </c>
      <c r="F164" s="241" t="s">
        <v>978</v>
      </c>
      <c r="G164" s="242" t="s">
        <v>301</v>
      </c>
      <c r="H164" s="243">
        <v>307</v>
      </c>
      <c r="I164" s="244"/>
      <c r="J164" s="245">
        <f>ROUND(I164*H164,2)</f>
        <v>0</v>
      </c>
      <c r="K164" s="241" t="s">
        <v>168</v>
      </c>
      <c r="L164" s="72"/>
      <c r="M164" s="246" t="s">
        <v>21</v>
      </c>
      <c r="N164" s="247" t="s">
        <v>44</v>
      </c>
      <c r="O164" s="47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AR164" s="24" t="s">
        <v>177</v>
      </c>
      <c r="AT164" s="24" t="s">
        <v>242</v>
      </c>
      <c r="AU164" s="24" t="s">
        <v>78</v>
      </c>
      <c r="AY164" s="24" t="s">
        <v>170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24" t="s">
        <v>177</v>
      </c>
      <c r="BK164" s="224">
        <f>ROUND(I164*H164,2)</f>
        <v>0</v>
      </c>
      <c r="BL164" s="24" t="s">
        <v>177</v>
      </c>
      <c r="BM164" s="24" t="s">
        <v>548</v>
      </c>
    </row>
    <row r="165" s="1" customFormat="1">
      <c r="B165" s="46"/>
      <c r="C165" s="74"/>
      <c r="D165" s="261" t="s">
        <v>887</v>
      </c>
      <c r="E165" s="74"/>
      <c r="F165" s="262" t="s">
        <v>976</v>
      </c>
      <c r="G165" s="74"/>
      <c r="H165" s="74"/>
      <c r="I165" s="196"/>
      <c r="J165" s="74"/>
      <c r="K165" s="74"/>
      <c r="L165" s="72"/>
      <c r="M165" s="263"/>
      <c r="N165" s="47"/>
      <c r="O165" s="47"/>
      <c r="P165" s="47"/>
      <c r="Q165" s="47"/>
      <c r="R165" s="47"/>
      <c r="S165" s="47"/>
      <c r="T165" s="95"/>
      <c r="AT165" s="24" t="s">
        <v>887</v>
      </c>
      <c r="AU165" s="24" t="s">
        <v>78</v>
      </c>
    </row>
    <row r="166" s="12" customFormat="1">
      <c r="B166" s="265"/>
      <c r="C166" s="266"/>
      <c r="D166" s="261" t="s">
        <v>764</v>
      </c>
      <c r="E166" s="267" t="s">
        <v>21</v>
      </c>
      <c r="F166" s="268" t="s">
        <v>1252</v>
      </c>
      <c r="G166" s="266"/>
      <c r="H166" s="269">
        <v>280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AT166" s="275" t="s">
        <v>764</v>
      </c>
      <c r="AU166" s="275" t="s">
        <v>78</v>
      </c>
      <c r="AV166" s="12" t="s">
        <v>80</v>
      </c>
      <c r="AW166" s="12" t="s">
        <v>35</v>
      </c>
      <c r="AX166" s="12" t="s">
        <v>71</v>
      </c>
      <c r="AY166" s="275" t="s">
        <v>170</v>
      </c>
    </row>
    <row r="167" s="12" customFormat="1">
      <c r="B167" s="265"/>
      <c r="C167" s="266"/>
      <c r="D167" s="261" t="s">
        <v>764</v>
      </c>
      <c r="E167" s="267" t="s">
        <v>21</v>
      </c>
      <c r="F167" s="268" t="s">
        <v>1253</v>
      </c>
      <c r="G167" s="266"/>
      <c r="H167" s="269">
        <v>27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AT167" s="275" t="s">
        <v>764</v>
      </c>
      <c r="AU167" s="275" t="s">
        <v>78</v>
      </c>
      <c r="AV167" s="12" t="s">
        <v>80</v>
      </c>
      <c r="AW167" s="12" t="s">
        <v>35</v>
      </c>
      <c r="AX167" s="12" t="s">
        <v>71</v>
      </c>
      <c r="AY167" s="275" t="s">
        <v>170</v>
      </c>
    </row>
    <row r="168" s="14" customFormat="1">
      <c r="B168" s="292"/>
      <c r="C168" s="293"/>
      <c r="D168" s="261" t="s">
        <v>764</v>
      </c>
      <c r="E168" s="294" t="s">
        <v>21</v>
      </c>
      <c r="F168" s="295" t="s">
        <v>1247</v>
      </c>
      <c r="G168" s="293"/>
      <c r="H168" s="296">
        <v>307</v>
      </c>
      <c r="I168" s="297"/>
      <c r="J168" s="293"/>
      <c r="K168" s="293"/>
      <c r="L168" s="298"/>
      <c r="M168" s="299"/>
      <c r="N168" s="300"/>
      <c r="O168" s="300"/>
      <c r="P168" s="300"/>
      <c r="Q168" s="300"/>
      <c r="R168" s="300"/>
      <c r="S168" s="300"/>
      <c r="T168" s="301"/>
      <c r="AT168" s="302" t="s">
        <v>764</v>
      </c>
      <c r="AU168" s="302" t="s">
        <v>78</v>
      </c>
      <c r="AV168" s="14" t="s">
        <v>177</v>
      </c>
      <c r="AW168" s="14" t="s">
        <v>35</v>
      </c>
      <c r="AX168" s="14" t="s">
        <v>78</v>
      </c>
      <c r="AY168" s="302" t="s">
        <v>170</v>
      </c>
    </row>
    <row r="169" s="1" customFormat="1" ht="153" customHeight="1">
      <c r="B169" s="46"/>
      <c r="C169" s="239" t="s">
        <v>229</v>
      </c>
      <c r="D169" s="239" t="s">
        <v>242</v>
      </c>
      <c r="E169" s="240" t="s">
        <v>980</v>
      </c>
      <c r="F169" s="241" t="s">
        <v>981</v>
      </c>
      <c r="G169" s="242" t="s">
        <v>301</v>
      </c>
      <c r="H169" s="243">
        <v>234</v>
      </c>
      <c r="I169" s="244"/>
      <c r="J169" s="245">
        <f>ROUND(I169*H169,2)</f>
        <v>0</v>
      </c>
      <c r="K169" s="241" t="s">
        <v>168</v>
      </c>
      <c r="L169" s="72"/>
      <c r="M169" s="246" t="s">
        <v>21</v>
      </c>
      <c r="N169" s="247" t="s">
        <v>44</v>
      </c>
      <c r="O169" s="47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AR169" s="24" t="s">
        <v>177</v>
      </c>
      <c r="AT169" s="24" t="s">
        <v>242</v>
      </c>
      <c r="AU169" s="24" t="s">
        <v>78</v>
      </c>
      <c r="AY169" s="24" t="s">
        <v>170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24" t="s">
        <v>177</v>
      </c>
      <c r="BK169" s="224">
        <f>ROUND(I169*H169,2)</f>
        <v>0</v>
      </c>
      <c r="BL169" s="24" t="s">
        <v>177</v>
      </c>
      <c r="BM169" s="24" t="s">
        <v>556</v>
      </c>
    </row>
    <row r="170" s="1" customFormat="1">
      <c r="B170" s="46"/>
      <c r="C170" s="74"/>
      <c r="D170" s="261" t="s">
        <v>887</v>
      </c>
      <c r="E170" s="74"/>
      <c r="F170" s="262" t="s">
        <v>976</v>
      </c>
      <c r="G170" s="74"/>
      <c r="H170" s="74"/>
      <c r="I170" s="196"/>
      <c r="J170" s="74"/>
      <c r="K170" s="74"/>
      <c r="L170" s="72"/>
      <c r="M170" s="263"/>
      <c r="N170" s="47"/>
      <c r="O170" s="47"/>
      <c r="P170" s="47"/>
      <c r="Q170" s="47"/>
      <c r="R170" s="47"/>
      <c r="S170" s="47"/>
      <c r="T170" s="95"/>
      <c r="AT170" s="24" t="s">
        <v>887</v>
      </c>
      <c r="AU170" s="24" t="s">
        <v>78</v>
      </c>
    </row>
    <row r="171" s="1" customFormat="1">
      <c r="B171" s="46"/>
      <c r="C171" s="74"/>
      <c r="D171" s="261" t="s">
        <v>427</v>
      </c>
      <c r="E171" s="74"/>
      <c r="F171" s="262" t="s">
        <v>1254</v>
      </c>
      <c r="G171" s="74"/>
      <c r="H171" s="74"/>
      <c r="I171" s="196"/>
      <c r="J171" s="74"/>
      <c r="K171" s="74"/>
      <c r="L171" s="72"/>
      <c r="M171" s="263"/>
      <c r="N171" s="47"/>
      <c r="O171" s="47"/>
      <c r="P171" s="47"/>
      <c r="Q171" s="47"/>
      <c r="R171" s="47"/>
      <c r="S171" s="47"/>
      <c r="T171" s="95"/>
      <c r="AT171" s="24" t="s">
        <v>427</v>
      </c>
      <c r="AU171" s="24" t="s">
        <v>78</v>
      </c>
    </row>
    <row r="172" s="1" customFormat="1" ht="153" customHeight="1">
      <c r="B172" s="46"/>
      <c r="C172" s="239" t="s">
        <v>283</v>
      </c>
      <c r="D172" s="239" t="s">
        <v>242</v>
      </c>
      <c r="E172" s="240" t="s">
        <v>1135</v>
      </c>
      <c r="F172" s="241" t="s">
        <v>1136</v>
      </c>
      <c r="G172" s="242" t="s">
        <v>301</v>
      </c>
      <c r="H172" s="243">
        <v>29.43</v>
      </c>
      <c r="I172" s="244"/>
      <c r="J172" s="245">
        <f>ROUND(I172*H172,2)</f>
        <v>0</v>
      </c>
      <c r="K172" s="241" t="s">
        <v>168</v>
      </c>
      <c r="L172" s="72"/>
      <c r="M172" s="246" t="s">
        <v>21</v>
      </c>
      <c r="N172" s="247" t="s">
        <v>44</v>
      </c>
      <c r="O172" s="47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AR172" s="24" t="s">
        <v>177</v>
      </c>
      <c r="AT172" s="24" t="s">
        <v>242</v>
      </c>
      <c r="AU172" s="24" t="s">
        <v>78</v>
      </c>
      <c r="AY172" s="24" t="s">
        <v>170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24" t="s">
        <v>177</v>
      </c>
      <c r="BK172" s="224">
        <f>ROUND(I172*H172,2)</f>
        <v>0</v>
      </c>
      <c r="BL172" s="24" t="s">
        <v>177</v>
      </c>
      <c r="BM172" s="24" t="s">
        <v>564</v>
      </c>
    </row>
    <row r="173" s="1" customFormat="1">
      <c r="B173" s="46"/>
      <c r="C173" s="74"/>
      <c r="D173" s="261" t="s">
        <v>887</v>
      </c>
      <c r="E173" s="74"/>
      <c r="F173" s="262" t="s">
        <v>976</v>
      </c>
      <c r="G173" s="74"/>
      <c r="H173" s="74"/>
      <c r="I173" s="196"/>
      <c r="J173" s="74"/>
      <c r="K173" s="74"/>
      <c r="L173" s="72"/>
      <c r="M173" s="263"/>
      <c r="N173" s="47"/>
      <c r="O173" s="47"/>
      <c r="P173" s="47"/>
      <c r="Q173" s="47"/>
      <c r="R173" s="47"/>
      <c r="S173" s="47"/>
      <c r="T173" s="95"/>
      <c r="AT173" s="24" t="s">
        <v>887</v>
      </c>
      <c r="AU173" s="24" t="s">
        <v>78</v>
      </c>
    </row>
    <row r="174" s="1" customFormat="1">
      <c r="B174" s="46"/>
      <c r="C174" s="74"/>
      <c r="D174" s="261" t="s">
        <v>427</v>
      </c>
      <c r="E174" s="74"/>
      <c r="F174" s="262" t="s">
        <v>1255</v>
      </c>
      <c r="G174" s="74"/>
      <c r="H174" s="74"/>
      <c r="I174" s="196"/>
      <c r="J174" s="74"/>
      <c r="K174" s="74"/>
      <c r="L174" s="72"/>
      <c r="M174" s="263"/>
      <c r="N174" s="47"/>
      <c r="O174" s="47"/>
      <c r="P174" s="47"/>
      <c r="Q174" s="47"/>
      <c r="R174" s="47"/>
      <c r="S174" s="47"/>
      <c r="T174" s="95"/>
      <c r="AT174" s="24" t="s">
        <v>427</v>
      </c>
      <c r="AU174" s="24" t="s">
        <v>78</v>
      </c>
    </row>
    <row r="175" s="1" customFormat="1" ht="153" customHeight="1">
      <c r="B175" s="46"/>
      <c r="C175" s="239" t="s">
        <v>237</v>
      </c>
      <c r="D175" s="239" t="s">
        <v>242</v>
      </c>
      <c r="E175" s="240" t="s">
        <v>1135</v>
      </c>
      <c r="F175" s="241" t="s">
        <v>1136</v>
      </c>
      <c r="G175" s="242" t="s">
        <v>301</v>
      </c>
      <c r="H175" s="243">
        <v>6.1459999999999999</v>
      </c>
      <c r="I175" s="244"/>
      <c r="J175" s="245">
        <f>ROUND(I175*H175,2)</f>
        <v>0</v>
      </c>
      <c r="K175" s="241" t="s">
        <v>168</v>
      </c>
      <c r="L175" s="72"/>
      <c r="M175" s="246" t="s">
        <v>21</v>
      </c>
      <c r="N175" s="247" t="s">
        <v>44</v>
      </c>
      <c r="O175" s="47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AR175" s="24" t="s">
        <v>177</v>
      </c>
      <c r="AT175" s="24" t="s">
        <v>242</v>
      </c>
      <c r="AU175" s="24" t="s">
        <v>78</v>
      </c>
      <c r="AY175" s="24" t="s">
        <v>170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24" t="s">
        <v>177</v>
      </c>
      <c r="BK175" s="224">
        <f>ROUND(I175*H175,2)</f>
        <v>0</v>
      </c>
      <c r="BL175" s="24" t="s">
        <v>177</v>
      </c>
      <c r="BM175" s="24" t="s">
        <v>572</v>
      </c>
    </row>
    <row r="176" s="1" customFormat="1">
      <c r="B176" s="46"/>
      <c r="C176" s="74"/>
      <c r="D176" s="261" t="s">
        <v>887</v>
      </c>
      <c r="E176" s="74"/>
      <c r="F176" s="262" t="s">
        <v>976</v>
      </c>
      <c r="G176" s="74"/>
      <c r="H176" s="74"/>
      <c r="I176" s="196"/>
      <c r="J176" s="74"/>
      <c r="K176" s="74"/>
      <c r="L176" s="72"/>
      <c r="M176" s="263"/>
      <c r="N176" s="47"/>
      <c r="O176" s="47"/>
      <c r="P176" s="47"/>
      <c r="Q176" s="47"/>
      <c r="R176" s="47"/>
      <c r="S176" s="47"/>
      <c r="T176" s="95"/>
      <c r="AT176" s="24" t="s">
        <v>887</v>
      </c>
      <c r="AU176" s="24" t="s">
        <v>78</v>
      </c>
    </row>
    <row r="177" s="1" customFormat="1">
      <c r="B177" s="46"/>
      <c r="C177" s="74"/>
      <c r="D177" s="261" t="s">
        <v>427</v>
      </c>
      <c r="E177" s="74"/>
      <c r="F177" s="262" t="s">
        <v>1256</v>
      </c>
      <c r="G177" s="74"/>
      <c r="H177" s="74"/>
      <c r="I177" s="196"/>
      <c r="J177" s="74"/>
      <c r="K177" s="74"/>
      <c r="L177" s="72"/>
      <c r="M177" s="263"/>
      <c r="N177" s="47"/>
      <c r="O177" s="47"/>
      <c r="P177" s="47"/>
      <c r="Q177" s="47"/>
      <c r="R177" s="47"/>
      <c r="S177" s="47"/>
      <c r="T177" s="95"/>
      <c r="AT177" s="24" t="s">
        <v>427</v>
      </c>
      <c r="AU177" s="24" t="s">
        <v>78</v>
      </c>
    </row>
    <row r="178" s="1" customFormat="1" ht="165.75" customHeight="1">
      <c r="B178" s="46"/>
      <c r="C178" s="239" t="s">
        <v>241</v>
      </c>
      <c r="D178" s="239" t="s">
        <v>242</v>
      </c>
      <c r="E178" s="240" t="s">
        <v>1140</v>
      </c>
      <c r="F178" s="241" t="s">
        <v>1141</v>
      </c>
      <c r="G178" s="242" t="s">
        <v>301</v>
      </c>
      <c r="H178" s="243">
        <v>153.65000000000001</v>
      </c>
      <c r="I178" s="244"/>
      <c r="J178" s="245">
        <f>ROUND(I178*H178,2)</f>
        <v>0</v>
      </c>
      <c r="K178" s="241" t="s">
        <v>168</v>
      </c>
      <c r="L178" s="72"/>
      <c r="M178" s="246" t="s">
        <v>21</v>
      </c>
      <c r="N178" s="247" t="s">
        <v>44</v>
      </c>
      <c r="O178" s="47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AR178" s="24" t="s">
        <v>177</v>
      </c>
      <c r="AT178" s="24" t="s">
        <v>242</v>
      </c>
      <c r="AU178" s="24" t="s">
        <v>78</v>
      </c>
      <c r="AY178" s="24" t="s">
        <v>170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24" t="s">
        <v>177</v>
      </c>
      <c r="BK178" s="224">
        <f>ROUND(I178*H178,2)</f>
        <v>0</v>
      </c>
      <c r="BL178" s="24" t="s">
        <v>177</v>
      </c>
      <c r="BM178" s="24" t="s">
        <v>580</v>
      </c>
    </row>
    <row r="179" s="1" customFormat="1">
      <c r="B179" s="46"/>
      <c r="C179" s="74"/>
      <c r="D179" s="261" t="s">
        <v>887</v>
      </c>
      <c r="E179" s="74"/>
      <c r="F179" s="262" t="s">
        <v>976</v>
      </c>
      <c r="G179" s="74"/>
      <c r="H179" s="74"/>
      <c r="I179" s="196"/>
      <c r="J179" s="74"/>
      <c r="K179" s="74"/>
      <c r="L179" s="72"/>
      <c r="M179" s="263"/>
      <c r="N179" s="47"/>
      <c r="O179" s="47"/>
      <c r="P179" s="47"/>
      <c r="Q179" s="47"/>
      <c r="R179" s="47"/>
      <c r="S179" s="47"/>
      <c r="T179" s="95"/>
      <c r="AT179" s="24" t="s">
        <v>887</v>
      </c>
      <c r="AU179" s="24" t="s">
        <v>78</v>
      </c>
    </row>
    <row r="180" s="1" customFormat="1">
      <c r="B180" s="46"/>
      <c r="C180" s="74"/>
      <c r="D180" s="261" t="s">
        <v>427</v>
      </c>
      <c r="E180" s="74"/>
      <c r="F180" s="262" t="s">
        <v>1256</v>
      </c>
      <c r="G180" s="74"/>
      <c r="H180" s="74"/>
      <c r="I180" s="196"/>
      <c r="J180" s="74"/>
      <c r="K180" s="74"/>
      <c r="L180" s="72"/>
      <c r="M180" s="263"/>
      <c r="N180" s="47"/>
      <c r="O180" s="47"/>
      <c r="P180" s="47"/>
      <c r="Q180" s="47"/>
      <c r="R180" s="47"/>
      <c r="S180" s="47"/>
      <c r="T180" s="95"/>
      <c r="AT180" s="24" t="s">
        <v>427</v>
      </c>
      <c r="AU180" s="24" t="s">
        <v>78</v>
      </c>
    </row>
    <row r="181" s="1" customFormat="1" ht="25.5" customHeight="1">
      <c r="B181" s="46"/>
      <c r="C181" s="239" t="s">
        <v>298</v>
      </c>
      <c r="D181" s="239" t="s">
        <v>242</v>
      </c>
      <c r="E181" s="240" t="s">
        <v>983</v>
      </c>
      <c r="F181" s="241" t="s">
        <v>984</v>
      </c>
      <c r="G181" s="242" t="s">
        <v>301</v>
      </c>
      <c r="H181" s="243">
        <v>280</v>
      </c>
      <c r="I181" s="244"/>
      <c r="J181" s="245">
        <f>ROUND(I181*H181,2)</f>
        <v>0</v>
      </c>
      <c r="K181" s="241" t="s">
        <v>168</v>
      </c>
      <c r="L181" s="72"/>
      <c r="M181" s="246" t="s">
        <v>21</v>
      </c>
      <c r="N181" s="247" t="s">
        <v>44</v>
      </c>
      <c r="O181" s="47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AR181" s="24" t="s">
        <v>177</v>
      </c>
      <c r="AT181" s="24" t="s">
        <v>242</v>
      </c>
      <c r="AU181" s="24" t="s">
        <v>78</v>
      </c>
      <c r="AY181" s="24" t="s">
        <v>170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24" t="s">
        <v>177</v>
      </c>
      <c r="BK181" s="224">
        <f>ROUND(I181*H181,2)</f>
        <v>0</v>
      </c>
      <c r="BL181" s="24" t="s">
        <v>177</v>
      </c>
      <c r="BM181" s="24" t="s">
        <v>528</v>
      </c>
    </row>
    <row r="182" s="1" customFormat="1">
      <c r="B182" s="46"/>
      <c r="C182" s="74"/>
      <c r="D182" s="261" t="s">
        <v>887</v>
      </c>
      <c r="E182" s="74"/>
      <c r="F182" s="262" t="s">
        <v>986</v>
      </c>
      <c r="G182" s="74"/>
      <c r="H182" s="74"/>
      <c r="I182" s="196"/>
      <c r="J182" s="74"/>
      <c r="K182" s="74"/>
      <c r="L182" s="72"/>
      <c r="M182" s="279"/>
      <c r="N182" s="249"/>
      <c r="O182" s="249"/>
      <c r="P182" s="249"/>
      <c r="Q182" s="249"/>
      <c r="R182" s="249"/>
      <c r="S182" s="249"/>
      <c r="T182" s="280"/>
      <c r="AT182" s="24" t="s">
        <v>887</v>
      </c>
      <c r="AU182" s="24" t="s">
        <v>78</v>
      </c>
    </row>
    <row r="183" s="1" customFormat="1" ht="6.96" customHeight="1">
      <c r="B183" s="67"/>
      <c r="C183" s="68"/>
      <c r="D183" s="68"/>
      <c r="E183" s="68"/>
      <c r="F183" s="68"/>
      <c r="G183" s="68"/>
      <c r="H183" s="68"/>
      <c r="I183" s="178"/>
      <c r="J183" s="68"/>
      <c r="K183" s="68"/>
      <c r="L183" s="72"/>
    </row>
  </sheetData>
  <sheetProtection sheet="1" autoFilter="0" formatColumns="0" formatRows="0" objects="1" scenarios="1" spinCount="100000" saltValue="310KPZwpWWw5fjQO+h1lbl5teqAhtWkX9aotmXoZ/MON/5F32zw24YDxa6h5TbGsnyxLMhgC+Mg0w26McEn41w==" hashValue="AfKjHyMkGayUJGvtXikMZrL09HLWaLuRnFQh43q26/3jeLk07glq3hYaKocSFoR8siBgYJTyef4aqxOscDDxOg==" algorithmName="SHA-512" password="CC35"/>
  <autoFilter ref="C85:K18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3" customWidth="1"/>
    <col min="2" max="2" width="1.664063" style="303" customWidth="1"/>
    <col min="3" max="4" width="5" style="303" customWidth="1"/>
    <col min="5" max="5" width="11.67" style="303" customWidth="1"/>
    <col min="6" max="6" width="9.17" style="303" customWidth="1"/>
    <col min="7" max="7" width="5" style="303" customWidth="1"/>
    <col min="8" max="8" width="77.83" style="303" customWidth="1"/>
    <col min="9" max="10" width="20" style="303" customWidth="1"/>
    <col min="11" max="11" width="1.664063" style="303" customWidth="1"/>
  </cols>
  <sheetData>
    <row r="1" ht="37.5" customHeight="1"/>
    <row r="2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5" customFormat="1" ht="45" customHeight="1">
      <c r="B3" s="307"/>
      <c r="C3" s="308" t="s">
        <v>1257</v>
      </c>
      <c r="D3" s="308"/>
      <c r="E3" s="308"/>
      <c r="F3" s="308"/>
      <c r="G3" s="308"/>
      <c r="H3" s="308"/>
      <c r="I3" s="308"/>
      <c r="J3" s="308"/>
      <c r="K3" s="309"/>
    </row>
    <row r="4" ht="25.5" customHeight="1">
      <c r="B4" s="310"/>
      <c r="C4" s="311" t="s">
        <v>1258</v>
      </c>
      <c r="D4" s="311"/>
      <c r="E4" s="311"/>
      <c r="F4" s="311"/>
      <c r="G4" s="311"/>
      <c r="H4" s="311"/>
      <c r="I4" s="311"/>
      <c r="J4" s="311"/>
      <c r="K4" s="312"/>
    </row>
    <row r="5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ht="15" customHeight="1">
      <c r="B6" s="310"/>
      <c r="C6" s="314" t="s">
        <v>1259</v>
      </c>
      <c r="D6" s="314"/>
      <c r="E6" s="314"/>
      <c r="F6" s="314"/>
      <c r="G6" s="314"/>
      <c r="H6" s="314"/>
      <c r="I6" s="314"/>
      <c r="J6" s="314"/>
      <c r="K6" s="312"/>
    </row>
    <row r="7" ht="15" customHeight="1">
      <c r="B7" s="315"/>
      <c r="C7" s="314" t="s">
        <v>1260</v>
      </c>
      <c r="D7" s="314"/>
      <c r="E7" s="314"/>
      <c r="F7" s="314"/>
      <c r="G7" s="314"/>
      <c r="H7" s="314"/>
      <c r="I7" s="314"/>
      <c r="J7" s="314"/>
      <c r="K7" s="312"/>
    </row>
    <row r="8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ht="15" customHeight="1">
      <c r="B9" s="315"/>
      <c r="C9" s="314" t="s">
        <v>1261</v>
      </c>
      <c r="D9" s="314"/>
      <c r="E9" s="314"/>
      <c r="F9" s="314"/>
      <c r="G9" s="314"/>
      <c r="H9" s="314"/>
      <c r="I9" s="314"/>
      <c r="J9" s="314"/>
      <c r="K9" s="312"/>
    </row>
    <row r="10" ht="15" customHeight="1">
      <c r="B10" s="315"/>
      <c r="C10" s="314"/>
      <c r="D10" s="314" t="s">
        <v>1262</v>
      </c>
      <c r="E10" s="314"/>
      <c r="F10" s="314"/>
      <c r="G10" s="314"/>
      <c r="H10" s="314"/>
      <c r="I10" s="314"/>
      <c r="J10" s="314"/>
      <c r="K10" s="312"/>
    </row>
    <row r="11" ht="15" customHeight="1">
      <c r="B11" s="315"/>
      <c r="C11" s="316"/>
      <c r="D11" s="314" t="s">
        <v>1263</v>
      </c>
      <c r="E11" s="314"/>
      <c r="F11" s="314"/>
      <c r="G11" s="314"/>
      <c r="H11" s="314"/>
      <c r="I11" s="314"/>
      <c r="J11" s="314"/>
      <c r="K11" s="312"/>
    </row>
    <row r="12" ht="12.75" customHeight="1">
      <c r="B12" s="315"/>
      <c r="C12" s="316"/>
      <c r="D12" s="316"/>
      <c r="E12" s="316"/>
      <c r="F12" s="316"/>
      <c r="G12" s="316"/>
      <c r="H12" s="316"/>
      <c r="I12" s="316"/>
      <c r="J12" s="316"/>
      <c r="K12" s="312"/>
    </row>
    <row r="13" ht="15" customHeight="1">
      <c r="B13" s="315"/>
      <c r="C13" s="316"/>
      <c r="D13" s="314" t="s">
        <v>1264</v>
      </c>
      <c r="E13" s="314"/>
      <c r="F13" s="314"/>
      <c r="G13" s="314"/>
      <c r="H13" s="314"/>
      <c r="I13" s="314"/>
      <c r="J13" s="314"/>
      <c r="K13" s="312"/>
    </row>
    <row r="14" ht="15" customHeight="1">
      <c r="B14" s="315"/>
      <c r="C14" s="316"/>
      <c r="D14" s="314" t="s">
        <v>1265</v>
      </c>
      <c r="E14" s="314"/>
      <c r="F14" s="314"/>
      <c r="G14" s="314"/>
      <c r="H14" s="314"/>
      <c r="I14" s="314"/>
      <c r="J14" s="314"/>
      <c r="K14" s="312"/>
    </row>
    <row r="15" ht="15" customHeight="1">
      <c r="B15" s="315"/>
      <c r="C15" s="316"/>
      <c r="D15" s="314" t="s">
        <v>1266</v>
      </c>
      <c r="E15" s="314"/>
      <c r="F15" s="314"/>
      <c r="G15" s="314"/>
      <c r="H15" s="314"/>
      <c r="I15" s="314"/>
      <c r="J15" s="314"/>
      <c r="K15" s="312"/>
    </row>
    <row r="16" ht="15" customHeight="1">
      <c r="B16" s="315"/>
      <c r="C16" s="316"/>
      <c r="D16" s="316"/>
      <c r="E16" s="317" t="s">
        <v>77</v>
      </c>
      <c r="F16" s="314" t="s">
        <v>1267</v>
      </c>
      <c r="G16" s="314"/>
      <c r="H16" s="314"/>
      <c r="I16" s="314"/>
      <c r="J16" s="314"/>
      <c r="K16" s="312"/>
    </row>
    <row r="17" ht="15" customHeight="1">
      <c r="B17" s="315"/>
      <c r="C17" s="316"/>
      <c r="D17" s="316"/>
      <c r="E17" s="317" t="s">
        <v>1268</v>
      </c>
      <c r="F17" s="314" t="s">
        <v>1269</v>
      </c>
      <c r="G17" s="314"/>
      <c r="H17" s="314"/>
      <c r="I17" s="314"/>
      <c r="J17" s="314"/>
      <c r="K17" s="312"/>
    </row>
    <row r="18" ht="15" customHeight="1">
      <c r="B18" s="315"/>
      <c r="C18" s="316"/>
      <c r="D18" s="316"/>
      <c r="E18" s="317" t="s">
        <v>1270</v>
      </c>
      <c r="F18" s="314" t="s">
        <v>1271</v>
      </c>
      <c r="G18" s="314"/>
      <c r="H18" s="314"/>
      <c r="I18" s="314"/>
      <c r="J18" s="314"/>
      <c r="K18" s="312"/>
    </row>
    <row r="19" ht="15" customHeight="1">
      <c r="B19" s="315"/>
      <c r="C19" s="316"/>
      <c r="D19" s="316"/>
      <c r="E19" s="317" t="s">
        <v>1272</v>
      </c>
      <c r="F19" s="314" t="s">
        <v>1273</v>
      </c>
      <c r="G19" s="314"/>
      <c r="H19" s="314"/>
      <c r="I19" s="314"/>
      <c r="J19" s="314"/>
      <c r="K19" s="312"/>
    </row>
    <row r="20" ht="15" customHeight="1">
      <c r="B20" s="315"/>
      <c r="C20" s="316"/>
      <c r="D20" s="316"/>
      <c r="E20" s="317" t="s">
        <v>175</v>
      </c>
      <c r="F20" s="314" t="s">
        <v>176</v>
      </c>
      <c r="G20" s="314"/>
      <c r="H20" s="314"/>
      <c r="I20" s="314"/>
      <c r="J20" s="314"/>
      <c r="K20" s="312"/>
    </row>
    <row r="21" ht="15" customHeight="1">
      <c r="B21" s="315"/>
      <c r="C21" s="316"/>
      <c r="D21" s="316"/>
      <c r="E21" s="317" t="s">
        <v>84</v>
      </c>
      <c r="F21" s="314" t="s">
        <v>1274</v>
      </c>
      <c r="G21" s="314"/>
      <c r="H21" s="314"/>
      <c r="I21" s="314"/>
      <c r="J21" s="314"/>
      <c r="K21" s="312"/>
    </row>
    <row r="22" ht="12.75" customHeight="1">
      <c r="B22" s="315"/>
      <c r="C22" s="316"/>
      <c r="D22" s="316"/>
      <c r="E22" s="316"/>
      <c r="F22" s="316"/>
      <c r="G22" s="316"/>
      <c r="H22" s="316"/>
      <c r="I22" s="316"/>
      <c r="J22" s="316"/>
      <c r="K22" s="312"/>
    </row>
    <row r="23" ht="15" customHeight="1">
      <c r="B23" s="315"/>
      <c r="C23" s="314" t="s">
        <v>1275</v>
      </c>
      <c r="D23" s="314"/>
      <c r="E23" s="314"/>
      <c r="F23" s="314"/>
      <c r="G23" s="314"/>
      <c r="H23" s="314"/>
      <c r="I23" s="314"/>
      <c r="J23" s="314"/>
      <c r="K23" s="312"/>
    </row>
    <row r="24" ht="15" customHeight="1">
      <c r="B24" s="315"/>
      <c r="C24" s="314" t="s">
        <v>1276</v>
      </c>
      <c r="D24" s="314"/>
      <c r="E24" s="314"/>
      <c r="F24" s="314"/>
      <c r="G24" s="314"/>
      <c r="H24" s="314"/>
      <c r="I24" s="314"/>
      <c r="J24" s="314"/>
      <c r="K24" s="312"/>
    </row>
    <row r="25" ht="15" customHeight="1">
      <c r="B25" s="315"/>
      <c r="C25" s="314"/>
      <c r="D25" s="314" t="s">
        <v>1277</v>
      </c>
      <c r="E25" s="314"/>
      <c r="F25" s="314"/>
      <c r="G25" s="314"/>
      <c r="H25" s="314"/>
      <c r="I25" s="314"/>
      <c r="J25" s="314"/>
      <c r="K25" s="312"/>
    </row>
    <row r="26" ht="15" customHeight="1">
      <c r="B26" s="315"/>
      <c r="C26" s="316"/>
      <c r="D26" s="314" t="s">
        <v>1278</v>
      </c>
      <c r="E26" s="314"/>
      <c r="F26" s="314"/>
      <c r="G26" s="314"/>
      <c r="H26" s="314"/>
      <c r="I26" s="314"/>
      <c r="J26" s="314"/>
      <c r="K26" s="312"/>
    </row>
    <row r="27" ht="12.75" customHeight="1">
      <c r="B27" s="315"/>
      <c r="C27" s="316"/>
      <c r="D27" s="316"/>
      <c r="E27" s="316"/>
      <c r="F27" s="316"/>
      <c r="G27" s="316"/>
      <c r="H27" s="316"/>
      <c r="I27" s="316"/>
      <c r="J27" s="316"/>
      <c r="K27" s="312"/>
    </row>
    <row r="28" ht="15" customHeight="1">
      <c r="B28" s="315"/>
      <c r="C28" s="316"/>
      <c r="D28" s="314" t="s">
        <v>1279</v>
      </c>
      <c r="E28" s="314"/>
      <c r="F28" s="314"/>
      <c r="G28" s="314"/>
      <c r="H28" s="314"/>
      <c r="I28" s="314"/>
      <c r="J28" s="314"/>
      <c r="K28" s="312"/>
    </row>
    <row r="29" ht="15" customHeight="1">
      <c r="B29" s="315"/>
      <c r="C29" s="316"/>
      <c r="D29" s="314" t="s">
        <v>1280</v>
      </c>
      <c r="E29" s="314"/>
      <c r="F29" s="314"/>
      <c r="G29" s="314"/>
      <c r="H29" s="314"/>
      <c r="I29" s="314"/>
      <c r="J29" s="314"/>
      <c r="K29" s="312"/>
    </row>
    <row r="30" ht="12.75" customHeight="1">
      <c r="B30" s="315"/>
      <c r="C30" s="316"/>
      <c r="D30" s="316"/>
      <c r="E30" s="316"/>
      <c r="F30" s="316"/>
      <c r="G30" s="316"/>
      <c r="H30" s="316"/>
      <c r="I30" s="316"/>
      <c r="J30" s="316"/>
      <c r="K30" s="312"/>
    </row>
    <row r="31" ht="15" customHeight="1">
      <c r="B31" s="315"/>
      <c r="C31" s="316"/>
      <c r="D31" s="314" t="s">
        <v>1281</v>
      </c>
      <c r="E31" s="314"/>
      <c r="F31" s="314"/>
      <c r="G31" s="314"/>
      <c r="H31" s="314"/>
      <c r="I31" s="314"/>
      <c r="J31" s="314"/>
      <c r="K31" s="312"/>
    </row>
    <row r="32" ht="15" customHeight="1">
      <c r="B32" s="315"/>
      <c r="C32" s="316"/>
      <c r="D32" s="314" t="s">
        <v>1282</v>
      </c>
      <c r="E32" s="314"/>
      <c r="F32" s="314"/>
      <c r="G32" s="314"/>
      <c r="H32" s="314"/>
      <c r="I32" s="314"/>
      <c r="J32" s="314"/>
      <c r="K32" s="312"/>
    </row>
    <row r="33" ht="15" customHeight="1">
      <c r="B33" s="315"/>
      <c r="C33" s="316"/>
      <c r="D33" s="314" t="s">
        <v>1283</v>
      </c>
      <c r="E33" s="314"/>
      <c r="F33" s="314"/>
      <c r="G33" s="314"/>
      <c r="H33" s="314"/>
      <c r="I33" s="314"/>
      <c r="J33" s="314"/>
      <c r="K33" s="312"/>
    </row>
    <row r="34" ht="15" customHeight="1">
      <c r="B34" s="315"/>
      <c r="C34" s="316"/>
      <c r="D34" s="314"/>
      <c r="E34" s="318" t="s">
        <v>151</v>
      </c>
      <c r="F34" s="314"/>
      <c r="G34" s="314" t="s">
        <v>1284</v>
      </c>
      <c r="H34" s="314"/>
      <c r="I34" s="314"/>
      <c r="J34" s="314"/>
      <c r="K34" s="312"/>
    </row>
    <row r="35" ht="30.75" customHeight="1">
      <c r="B35" s="315"/>
      <c r="C35" s="316"/>
      <c r="D35" s="314"/>
      <c r="E35" s="318" t="s">
        <v>1285</v>
      </c>
      <c r="F35" s="314"/>
      <c r="G35" s="314" t="s">
        <v>1286</v>
      </c>
      <c r="H35" s="314"/>
      <c r="I35" s="314"/>
      <c r="J35" s="314"/>
      <c r="K35" s="312"/>
    </row>
    <row r="36" ht="15" customHeight="1">
      <c r="B36" s="315"/>
      <c r="C36" s="316"/>
      <c r="D36" s="314"/>
      <c r="E36" s="318" t="s">
        <v>52</v>
      </c>
      <c r="F36" s="314"/>
      <c r="G36" s="314" t="s">
        <v>1287</v>
      </c>
      <c r="H36" s="314"/>
      <c r="I36" s="314"/>
      <c r="J36" s="314"/>
      <c r="K36" s="312"/>
    </row>
    <row r="37" ht="15" customHeight="1">
      <c r="B37" s="315"/>
      <c r="C37" s="316"/>
      <c r="D37" s="314"/>
      <c r="E37" s="318" t="s">
        <v>152</v>
      </c>
      <c r="F37" s="314"/>
      <c r="G37" s="314" t="s">
        <v>1288</v>
      </c>
      <c r="H37" s="314"/>
      <c r="I37" s="314"/>
      <c r="J37" s="314"/>
      <c r="K37" s="312"/>
    </row>
    <row r="38" ht="15" customHeight="1">
      <c r="B38" s="315"/>
      <c r="C38" s="316"/>
      <c r="D38" s="314"/>
      <c r="E38" s="318" t="s">
        <v>153</v>
      </c>
      <c r="F38" s="314"/>
      <c r="G38" s="314" t="s">
        <v>1289</v>
      </c>
      <c r="H38" s="314"/>
      <c r="I38" s="314"/>
      <c r="J38" s="314"/>
      <c r="K38" s="312"/>
    </row>
    <row r="39" ht="15" customHeight="1">
      <c r="B39" s="315"/>
      <c r="C39" s="316"/>
      <c r="D39" s="314"/>
      <c r="E39" s="318" t="s">
        <v>154</v>
      </c>
      <c r="F39" s="314"/>
      <c r="G39" s="314" t="s">
        <v>1290</v>
      </c>
      <c r="H39" s="314"/>
      <c r="I39" s="314"/>
      <c r="J39" s="314"/>
      <c r="K39" s="312"/>
    </row>
    <row r="40" ht="15" customHeight="1">
      <c r="B40" s="315"/>
      <c r="C40" s="316"/>
      <c r="D40" s="314"/>
      <c r="E40" s="318" t="s">
        <v>1291</v>
      </c>
      <c r="F40" s="314"/>
      <c r="G40" s="314" t="s">
        <v>1292</v>
      </c>
      <c r="H40" s="314"/>
      <c r="I40" s="314"/>
      <c r="J40" s="314"/>
      <c r="K40" s="312"/>
    </row>
    <row r="41" ht="15" customHeight="1">
      <c r="B41" s="315"/>
      <c r="C41" s="316"/>
      <c r="D41" s="314"/>
      <c r="E41" s="318"/>
      <c r="F41" s="314"/>
      <c r="G41" s="314" t="s">
        <v>1293</v>
      </c>
      <c r="H41" s="314"/>
      <c r="I41" s="314"/>
      <c r="J41" s="314"/>
      <c r="K41" s="312"/>
    </row>
    <row r="42" ht="15" customHeight="1">
      <c r="B42" s="315"/>
      <c r="C42" s="316"/>
      <c r="D42" s="314"/>
      <c r="E42" s="318" t="s">
        <v>1294</v>
      </c>
      <c r="F42" s="314"/>
      <c r="G42" s="314" t="s">
        <v>1295</v>
      </c>
      <c r="H42" s="314"/>
      <c r="I42" s="314"/>
      <c r="J42" s="314"/>
      <c r="K42" s="312"/>
    </row>
    <row r="43" ht="15" customHeight="1">
      <c r="B43" s="315"/>
      <c r="C43" s="316"/>
      <c r="D43" s="314"/>
      <c r="E43" s="318" t="s">
        <v>156</v>
      </c>
      <c r="F43" s="314"/>
      <c r="G43" s="314" t="s">
        <v>1296</v>
      </c>
      <c r="H43" s="314"/>
      <c r="I43" s="314"/>
      <c r="J43" s="314"/>
      <c r="K43" s="312"/>
    </row>
    <row r="44" ht="12.75" customHeight="1">
      <c r="B44" s="315"/>
      <c r="C44" s="316"/>
      <c r="D44" s="314"/>
      <c r="E44" s="314"/>
      <c r="F44" s="314"/>
      <c r="G44" s="314"/>
      <c r="H44" s="314"/>
      <c r="I44" s="314"/>
      <c r="J44" s="314"/>
      <c r="K44" s="312"/>
    </row>
    <row r="45" ht="15" customHeight="1">
      <c r="B45" s="315"/>
      <c r="C45" s="316"/>
      <c r="D45" s="314" t="s">
        <v>1297</v>
      </c>
      <c r="E45" s="314"/>
      <c r="F45" s="314"/>
      <c r="G45" s="314"/>
      <c r="H45" s="314"/>
      <c r="I45" s="314"/>
      <c r="J45" s="314"/>
      <c r="K45" s="312"/>
    </row>
    <row r="46" ht="15" customHeight="1">
      <c r="B46" s="315"/>
      <c r="C46" s="316"/>
      <c r="D46" s="316"/>
      <c r="E46" s="314" t="s">
        <v>1298</v>
      </c>
      <c r="F46" s="314"/>
      <c r="G46" s="314"/>
      <c r="H46" s="314"/>
      <c r="I46" s="314"/>
      <c r="J46" s="314"/>
      <c r="K46" s="312"/>
    </row>
    <row r="47" ht="15" customHeight="1">
      <c r="B47" s="315"/>
      <c r="C47" s="316"/>
      <c r="D47" s="316"/>
      <c r="E47" s="314" t="s">
        <v>1299</v>
      </c>
      <c r="F47" s="314"/>
      <c r="G47" s="314"/>
      <c r="H47" s="314"/>
      <c r="I47" s="314"/>
      <c r="J47" s="314"/>
      <c r="K47" s="312"/>
    </row>
    <row r="48" ht="15" customHeight="1">
      <c r="B48" s="315"/>
      <c r="C48" s="316"/>
      <c r="D48" s="316"/>
      <c r="E48" s="314" t="s">
        <v>1300</v>
      </c>
      <c r="F48" s="314"/>
      <c r="G48" s="314"/>
      <c r="H48" s="314"/>
      <c r="I48" s="314"/>
      <c r="J48" s="314"/>
      <c r="K48" s="312"/>
    </row>
    <row r="49" ht="15" customHeight="1">
      <c r="B49" s="315"/>
      <c r="C49" s="316"/>
      <c r="D49" s="314" t="s">
        <v>1301</v>
      </c>
      <c r="E49" s="314"/>
      <c r="F49" s="314"/>
      <c r="G49" s="314"/>
      <c r="H49" s="314"/>
      <c r="I49" s="314"/>
      <c r="J49" s="314"/>
      <c r="K49" s="312"/>
    </row>
    <row r="50" ht="25.5" customHeight="1">
      <c r="B50" s="310"/>
      <c r="C50" s="311" t="s">
        <v>1302</v>
      </c>
      <c r="D50" s="311"/>
      <c r="E50" s="311"/>
      <c r="F50" s="311"/>
      <c r="G50" s="311"/>
      <c r="H50" s="311"/>
      <c r="I50" s="311"/>
      <c r="J50" s="311"/>
      <c r="K50" s="312"/>
    </row>
    <row r="51" ht="5.25" customHeight="1">
      <c r="B51" s="310"/>
      <c r="C51" s="313"/>
      <c r="D51" s="313"/>
      <c r="E51" s="313"/>
      <c r="F51" s="313"/>
      <c r="G51" s="313"/>
      <c r="H51" s="313"/>
      <c r="I51" s="313"/>
      <c r="J51" s="313"/>
      <c r="K51" s="312"/>
    </row>
    <row r="52" ht="15" customHeight="1">
      <c r="B52" s="310"/>
      <c r="C52" s="314" t="s">
        <v>1303</v>
      </c>
      <c r="D52" s="314"/>
      <c r="E52" s="314"/>
      <c r="F52" s="314"/>
      <c r="G52" s="314"/>
      <c r="H52" s="314"/>
      <c r="I52" s="314"/>
      <c r="J52" s="314"/>
      <c r="K52" s="312"/>
    </row>
    <row r="53" ht="15" customHeight="1">
      <c r="B53" s="310"/>
      <c r="C53" s="314" t="s">
        <v>1304</v>
      </c>
      <c r="D53" s="314"/>
      <c r="E53" s="314"/>
      <c r="F53" s="314"/>
      <c r="G53" s="314"/>
      <c r="H53" s="314"/>
      <c r="I53" s="314"/>
      <c r="J53" s="314"/>
      <c r="K53" s="312"/>
    </row>
    <row r="54" ht="12.75" customHeight="1">
      <c r="B54" s="310"/>
      <c r="C54" s="314"/>
      <c r="D54" s="314"/>
      <c r="E54" s="314"/>
      <c r="F54" s="314"/>
      <c r="G54" s="314"/>
      <c r="H54" s="314"/>
      <c r="I54" s="314"/>
      <c r="J54" s="314"/>
      <c r="K54" s="312"/>
    </row>
    <row r="55" ht="15" customHeight="1">
      <c r="B55" s="310"/>
      <c r="C55" s="314" t="s">
        <v>1305</v>
      </c>
      <c r="D55" s="314"/>
      <c r="E55" s="314"/>
      <c r="F55" s="314"/>
      <c r="G55" s="314"/>
      <c r="H55" s="314"/>
      <c r="I55" s="314"/>
      <c r="J55" s="314"/>
      <c r="K55" s="312"/>
    </row>
    <row r="56" ht="15" customHeight="1">
      <c r="B56" s="310"/>
      <c r="C56" s="316"/>
      <c r="D56" s="314" t="s">
        <v>1306</v>
      </c>
      <c r="E56" s="314"/>
      <c r="F56" s="314"/>
      <c r="G56" s="314"/>
      <c r="H56" s="314"/>
      <c r="I56" s="314"/>
      <c r="J56" s="314"/>
      <c r="K56" s="312"/>
    </row>
    <row r="57" ht="15" customHeight="1">
      <c r="B57" s="310"/>
      <c r="C57" s="316"/>
      <c r="D57" s="314" t="s">
        <v>1307</v>
      </c>
      <c r="E57" s="314"/>
      <c r="F57" s="314"/>
      <c r="G57" s="314"/>
      <c r="H57" s="314"/>
      <c r="I57" s="314"/>
      <c r="J57" s="314"/>
      <c r="K57" s="312"/>
    </row>
    <row r="58" ht="15" customHeight="1">
      <c r="B58" s="310"/>
      <c r="C58" s="316"/>
      <c r="D58" s="314" t="s">
        <v>1308</v>
      </c>
      <c r="E58" s="314"/>
      <c r="F58" s="314"/>
      <c r="G58" s="314"/>
      <c r="H58" s="314"/>
      <c r="I58" s="314"/>
      <c r="J58" s="314"/>
      <c r="K58" s="312"/>
    </row>
    <row r="59" ht="15" customHeight="1">
      <c r="B59" s="310"/>
      <c r="C59" s="316"/>
      <c r="D59" s="314" t="s">
        <v>1309</v>
      </c>
      <c r="E59" s="314"/>
      <c r="F59" s="314"/>
      <c r="G59" s="314"/>
      <c r="H59" s="314"/>
      <c r="I59" s="314"/>
      <c r="J59" s="314"/>
      <c r="K59" s="312"/>
    </row>
    <row r="60" ht="15" customHeight="1">
      <c r="B60" s="310"/>
      <c r="C60" s="316"/>
      <c r="D60" s="319" t="s">
        <v>1310</v>
      </c>
      <c r="E60" s="319"/>
      <c r="F60" s="319"/>
      <c r="G60" s="319"/>
      <c r="H60" s="319"/>
      <c r="I60" s="319"/>
      <c r="J60" s="319"/>
      <c r="K60" s="312"/>
    </row>
    <row r="61" ht="15" customHeight="1">
      <c r="B61" s="310"/>
      <c r="C61" s="316"/>
      <c r="D61" s="314" t="s">
        <v>1311</v>
      </c>
      <c r="E61" s="314"/>
      <c r="F61" s="314"/>
      <c r="G61" s="314"/>
      <c r="H61" s="314"/>
      <c r="I61" s="314"/>
      <c r="J61" s="314"/>
      <c r="K61" s="312"/>
    </row>
    <row r="62" ht="12.75" customHeight="1">
      <c r="B62" s="310"/>
      <c r="C62" s="316"/>
      <c r="D62" s="316"/>
      <c r="E62" s="320"/>
      <c r="F62" s="316"/>
      <c r="G62" s="316"/>
      <c r="H62" s="316"/>
      <c r="I62" s="316"/>
      <c r="J62" s="316"/>
      <c r="K62" s="312"/>
    </row>
    <row r="63" ht="15" customHeight="1">
      <c r="B63" s="310"/>
      <c r="C63" s="316"/>
      <c r="D63" s="314" t="s">
        <v>1312</v>
      </c>
      <c r="E63" s="314"/>
      <c r="F63" s="314"/>
      <c r="G63" s="314"/>
      <c r="H63" s="314"/>
      <c r="I63" s="314"/>
      <c r="J63" s="314"/>
      <c r="K63" s="312"/>
    </row>
    <row r="64" ht="15" customHeight="1">
      <c r="B64" s="310"/>
      <c r="C64" s="316"/>
      <c r="D64" s="319" t="s">
        <v>1313</v>
      </c>
      <c r="E64" s="319"/>
      <c r="F64" s="319"/>
      <c r="G64" s="319"/>
      <c r="H64" s="319"/>
      <c r="I64" s="319"/>
      <c r="J64" s="319"/>
      <c r="K64" s="312"/>
    </row>
    <row r="65" ht="15" customHeight="1">
      <c r="B65" s="310"/>
      <c r="C65" s="316"/>
      <c r="D65" s="314" t="s">
        <v>1314</v>
      </c>
      <c r="E65" s="314"/>
      <c r="F65" s="314"/>
      <c r="G65" s="314"/>
      <c r="H65" s="314"/>
      <c r="I65" s="314"/>
      <c r="J65" s="314"/>
      <c r="K65" s="312"/>
    </row>
    <row r="66" ht="15" customHeight="1">
      <c r="B66" s="310"/>
      <c r="C66" s="316"/>
      <c r="D66" s="314" t="s">
        <v>1315</v>
      </c>
      <c r="E66" s="314"/>
      <c r="F66" s="314"/>
      <c r="G66" s="314"/>
      <c r="H66" s="314"/>
      <c r="I66" s="314"/>
      <c r="J66" s="314"/>
      <c r="K66" s="312"/>
    </row>
    <row r="67" ht="15" customHeight="1">
      <c r="B67" s="310"/>
      <c r="C67" s="316"/>
      <c r="D67" s="314" t="s">
        <v>1316</v>
      </c>
      <c r="E67" s="314"/>
      <c r="F67" s="314"/>
      <c r="G67" s="314"/>
      <c r="H67" s="314"/>
      <c r="I67" s="314"/>
      <c r="J67" s="314"/>
      <c r="K67" s="312"/>
    </row>
    <row r="68" ht="15" customHeight="1">
      <c r="B68" s="310"/>
      <c r="C68" s="316"/>
      <c r="D68" s="314" t="s">
        <v>1317</v>
      </c>
      <c r="E68" s="314"/>
      <c r="F68" s="314"/>
      <c r="G68" s="314"/>
      <c r="H68" s="314"/>
      <c r="I68" s="314"/>
      <c r="J68" s="314"/>
      <c r="K68" s="312"/>
    </row>
    <row r="69" ht="12.75" customHeight="1">
      <c r="B69" s="321"/>
      <c r="C69" s="322"/>
      <c r="D69" s="322"/>
      <c r="E69" s="322"/>
      <c r="F69" s="322"/>
      <c r="G69" s="322"/>
      <c r="H69" s="322"/>
      <c r="I69" s="322"/>
      <c r="J69" s="322"/>
      <c r="K69" s="323"/>
    </row>
    <row r="70" ht="18.75" customHeight="1">
      <c r="B70" s="324"/>
      <c r="C70" s="324"/>
      <c r="D70" s="324"/>
      <c r="E70" s="324"/>
      <c r="F70" s="324"/>
      <c r="G70" s="324"/>
      <c r="H70" s="324"/>
      <c r="I70" s="324"/>
      <c r="J70" s="324"/>
      <c r="K70" s="325"/>
    </row>
    <row r="71" ht="18.75" customHeight="1">
      <c r="B71" s="325"/>
      <c r="C71" s="325"/>
      <c r="D71" s="325"/>
      <c r="E71" s="325"/>
      <c r="F71" s="325"/>
      <c r="G71" s="325"/>
      <c r="H71" s="325"/>
      <c r="I71" s="325"/>
      <c r="J71" s="325"/>
      <c r="K71" s="325"/>
    </row>
    <row r="72" ht="7.5" customHeight="1">
      <c r="B72" s="326"/>
      <c r="C72" s="327"/>
      <c r="D72" s="327"/>
      <c r="E72" s="327"/>
      <c r="F72" s="327"/>
      <c r="G72" s="327"/>
      <c r="H72" s="327"/>
      <c r="I72" s="327"/>
      <c r="J72" s="327"/>
      <c r="K72" s="328"/>
    </row>
    <row r="73" ht="45" customHeight="1">
      <c r="B73" s="329"/>
      <c r="C73" s="330" t="s">
        <v>137</v>
      </c>
      <c r="D73" s="330"/>
      <c r="E73" s="330"/>
      <c r="F73" s="330"/>
      <c r="G73" s="330"/>
      <c r="H73" s="330"/>
      <c r="I73" s="330"/>
      <c r="J73" s="330"/>
      <c r="K73" s="331"/>
    </row>
    <row r="74" ht="17.25" customHeight="1">
      <c r="B74" s="329"/>
      <c r="C74" s="332" t="s">
        <v>1318</v>
      </c>
      <c r="D74" s="332"/>
      <c r="E74" s="332"/>
      <c r="F74" s="332" t="s">
        <v>1319</v>
      </c>
      <c r="G74" s="333"/>
      <c r="H74" s="332" t="s">
        <v>152</v>
      </c>
      <c r="I74" s="332" t="s">
        <v>56</v>
      </c>
      <c r="J74" s="332" t="s">
        <v>1320</v>
      </c>
      <c r="K74" s="331"/>
    </row>
    <row r="75" ht="17.25" customHeight="1">
      <c r="B75" s="329"/>
      <c r="C75" s="334" t="s">
        <v>1321</v>
      </c>
      <c r="D75" s="334"/>
      <c r="E75" s="334"/>
      <c r="F75" s="335" t="s">
        <v>1322</v>
      </c>
      <c r="G75" s="336"/>
      <c r="H75" s="334"/>
      <c r="I75" s="334"/>
      <c r="J75" s="334" t="s">
        <v>1323</v>
      </c>
      <c r="K75" s="331"/>
    </row>
    <row r="76" ht="5.25" customHeight="1">
      <c r="B76" s="329"/>
      <c r="C76" s="337"/>
      <c r="D76" s="337"/>
      <c r="E76" s="337"/>
      <c r="F76" s="337"/>
      <c r="G76" s="338"/>
      <c r="H76" s="337"/>
      <c r="I76" s="337"/>
      <c r="J76" s="337"/>
      <c r="K76" s="331"/>
    </row>
    <row r="77" ht="15" customHeight="1">
      <c r="B77" s="329"/>
      <c r="C77" s="318" t="s">
        <v>52</v>
      </c>
      <c r="D77" s="337"/>
      <c r="E77" s="337"/>
      <c r="F77" s="339" t="s">
        <v>1324</v>
      </c>
      <c r="G77" s="338"/>
      <c r="H77" s="318" t="s">
        <v>1325</v>
      </c>
      <c r="I77" s="318" t="s">
        <v>1326</v>
      </c>
      <c r="J77" s="318">
        <v>20</v>
      </c>
      <c r="K77" s="331"/>
    </row>
    <row r="78" ht="15" customHeight="1">
      <c r="B78" s="329"/>
      <c r="C78" s="318" t="s">
        <v>1327</v>
      </c>
      <c r="D78" s="318"/>
      <c r="E78" s="318"/>
      <c r="F78" s="339" t="s">
        <v>1324</v>
      </c>
      <c r="G78" s="338"/>
      <c r="H78" s="318" t="s">
        <v>1328</v>
      </c>
      <c r="I78" s="318" t="s">
        <v>1326</v>
      </c>
      <c r="J78" s="318">
        <v>120</v>
      </c>
      <c r="K78" s="331"/>
    </row>
    <row r="79" ht="15" customHeight="1">
      <c r="B79" s="340"/>
      <c r="C79" s="318" t="s">
        <v>1329</v>
      </c>
      <c r="D79" s="318"/>
      <c r="E79" s="318"/>
      <c r="F79" s="339" t="s">
        <v>1330</v>
      </c>
      <c r="G79" s="338"/>
      <c r="H79" s="318" t="s">
        <v>1331</v>
      </c>
      <c r="I79" s="318" t="s">
        <v>1326</v>
      </c>
      <c r="J79" s="318">
        <v>50</v>
      </c>
      <c r="K79" s="331"/>
    </row>
    <row r="80" ht="15" customHeight="1">
      <c r="B80" s="340"/>
      <c r="C80" s="318" t="s">
        <v>1332</v>
      </c>
      <c r="D80" s="318"/>
      <c r="E80" s="318"/>
      <c r="F80" s="339" t="s">
        <v>1324</v>
      </c>
      <c r="G80" s="338"/>
      <c r="H80" s="318" t="s">
        <v>1333</v>
      </c>
      <c r="I80" s="318" t="s">
        <v>1334</v>
      </c>
      <c r="J80" s="318"/>
      <c r="K80" s="331"/>
    </row>
    <row r="81" ht="15" customHeight="1">
      <c r="B81" s="340"/>
      <c r="C81" s="341" t="s">
        <v>1335</v>
      </c>
      <c r="D81" s="341"/>
      <c r="E81" s="341"/>
      <c r="F81" s="342" t="s">
        <v>1330</v>
      </c>
      <c r="G81" s="341"/>
      <c r="H81" s="341" t="s">
        <v>1336</v>
      </c>
      <c r="I81" s="341" t="s">
        <v>1326</v>
      </c>
      <c r="J81" s="341">
        <v>15</v>
      </c>
      <c r="K81" s="331"/>
    </row>
    <row r="82" ht="15" customHeight="1">
      <c r="B82" s="340"/>
      <c r="C82" s="341" t="s">
        <v>1337</v>
      </c>
      <c r="D82" s="341"/>
      <c r="E82" s="341"/>
      <c r="F82" s="342" t="s">
        <v>1330</v>
      </c>
      <c r="G82" s="341"/>
      <c r="H82" s="341" t="s">
        <v>1338</v>
      </c>
      <c r="I82" s="341" t="s">
        <v>1326</v>
      </c>
      <c r="J82" s="341">
        <v>15</v>
      </c>
      <c r="K82" s="331"/>
    </row>
    <row r="83" ht="15" customHeight="1">
      <c r="B83" s="340"/>
      <c r="C83" s="341" t="s">
        <v>1339</v>
      </c>
      <c r="D83" s="341"/>
      <c r="E83" s="341"/>
      <c r="F83" s="342" t="s">
        <v>1330</v>
      </c>
      <c r="G83" s="341"/>
      <c r="H83" s="341" t="s">
        <v>1340</v>
      </c>
      <c r="I83" s="341" t="s">
        <v>1326</v>
      </c>
      <c r="J83" s="341">
        <v>20</v>
      </c>
      <c r="K83" s="331"/>
    </row>
    <row r="84" ht="15" customHeight="1">
      <c r="B84" s="340"/>
      <c r="C84" s="341" t="s">
        <v>1341</v>
      </c>
      <c r="D84" s="341"/>
      <c r="E84" s="341"/>
      <c r="F84" s="342" t="s">
        <v>1330</v>
      </c>
      <c r="G84" s="341"/>
      <c r="H84" s="341" t="s">
        <v>1342</v>
      </c>
      <c r="I84" s="341" t="s">
        <v>1326</v>
      </c>
      <c r="J84" s="341">
        <v>20</v>
      </c>
      <c r="K84" s="331"/>
    </row>
    <row r="85" ht="15" customHeight="1">
      <c r="B85" s="340"/>
      <c r="C85" s="318" t="s">
        <v>1343</v>
      </c>
      <c r="D85" s="318"/>
      <c r="E85" s="318"/>
      <c r="F85" s="339" t="s">
        <v>1330</v>
      </c>
      <c r="G85" s="338"/>
      <c r="H85" s="318" t="s">
        <v>1344</v>
      </c>
      <c r="I85" s="318" t="s">
        <v>1326</v>
      </c>
      <c r="J85" s="318">
        <v>50</v>
      </c>
      <c r="K85" s="331"/>
    </row>
    <row r="86" ht="15" customHeight="1">
      <c r="B86" s="340"/>
      <c r="C86" s="318" t="s">
        <v>1345</v>
      </c>
      <c r="D86" s="318"/>
      <c r="E86" s="318"/>
      <c r="F86" s="339" t="s">
        <v>1330</v>
      </c>
      <c r="G86" s="338"/>
      <c r="H86" s="318" t="s">
        <v>1346</v>
      </c>
      <c r="I86" s="318" t="s">
        <v>1326</v>
      </c>
      <c r="J86" s="318">
        <v>20</v>
      </c>
      <c r="K86" s="331"/>
    </row>
    <row r="87" ht="15" customHeight="1">
      <c r="B87" s="340"/>
      <c r="C87" s="318" t="s">
        <v>1347</v>
      </c>
      <c r="D87" s="318"/>
      <c r="E87" s="318"/>
      <c r="F87" s="339" t="s">
        <v>1330</v>
      </c>
      <c r="G87" s="338"/>
      <c r="H87" s="318" t="s">
        <v>1348</v>
      </c>
      <c r="I87" s="318" t="s">
        <v>1326</v>
      </c>
      <c r="J87" s="318">
        <v>20</v>
      </c>
      <c r="K87" s="331"/>
    </row>
    <row r="88" ht="15" customHeight="1">
      <c r="B88" s="340"/>
      <c r="C88" s="318" t="s">
        <v>1349</v>
      </c>
      <c r="D88" s="318"/>
      <c r="E88" s="318"/>
      <c r="F88" s="339" t="s">
        <v>1330</v>
      </c>
      <c r="G88" s="338"/>
      <c r="H88" s="318" t="s">
        <v>1350</v>
      </c>
      <c r="I88" s="318" t="s">
        <v>1326</v>
      </c>
      <c r="J88" s="318">
        <v>50</v>
      </c>
      <c r="K88" s="331"/>
    </row>
    <row r="89" ht="15" customHeight="1">
      <c r="B89" s="340"/>
      <c r="C89" s="318" t="s">
        <v>1351</v>
      </c>
      <c r="D89" s="318"/>
      <c r="E89" s="318"/>
      <c r="F89" s="339" t="s">
        <v>1330</v>
      </c>
      <c r="G89" s="338"/>
      <c r="H89" s="318" t="s">
        <v>1351</v>
      </c>
      <c r="I89" s="318" t="s">
        <v>1326</v>
      </c>
      <c r="J89" s="318">
        <v>50</v>
      </c>
      <c r="K89" s="331"/>
    </row>
    <row r="90" ht="15" customHeight="1">
      <c r="B90" s="340"/>
      <c r="C90" s="318" t="s">
        <v>157</v>
      </c>
      <c r="D90" s="318"/>
      <c r="E90" s="318"/>
      <c r="F90" s="339" t="s">
        <v>1330</v>
      </c>
      <c r="G90" s="338"/>
      <c r="H90" s="318" t="s">
        <v>1352</v>
      </c>
      <c r="I90" s="318" t="s">
        <v>1326</v>
      </c>
      <c r="J90" s="318">
        <v>255</v>
      </c>
      <c r="K90" s="331"/>
    </row>
    <row r="91" ht="15" customHeight="1">
      <c r="B91" s="340"/>
      <c r="C91" s="318" t="s">
        <v>1353</v>
      </c>
      <c r="D91" s="318"/>
      <c r="E91" s="318"/>
      <c r="F91" s="339" t="s">
        <v>1324</v>
      </c>
      <c r="G91" s="338"/>
      <c r="H91" s="318" t="s">
        <v>1354</v>
      </c>
      <c r="I91" s="318" t="s">
        <v>1355</v>
      </c>
      <c r="J91" s="318"/>
      <c r="K91" s="331"/>
    </row>
    <row r="92" ht="15" customHeight="1">
      <c r="B92" s="340"/>
      <c r="C92" s="318" t="s">
        <v>1356</v>
      </c>
      <c r="D92" s="318"/>
      <c r="E92" s="318"/>
      <c r="F92" s="339" t="s">
        <v>1324</v>
      </c>
      <c r="G92" s="338"/>
      <c r="H92" s="318" t="s">
        <v>1357</v>
      </c>
      <c r="I92" s="318" t="s">
        <v>1358</v>
      </c>
      <c r="J92" s="318"/>
      <c r="K92" s="331"/>
    </row>
    <row r="93" ht="15" customHeight="1">
      <c r="B93" s="340"/>
      <c r="C93" s="318" t="s">
        <v>1359</v>
      </c>
      <c r="D93" s="318"/>
      <c r="E93" s="318"/>
      <c r="F93" s="339" t="s">
        <v>1324</v>
      </c>
      <c r="G93" s="338"/>
      <c r="H93" s="318" t="s">
        <v>1359</v>
      </c>
      <c r="I93" s="318" t="s">
        <v>1358</v>
      </c>
      <c r="J93" s="318"/>
      <c r="K93" s="331"/>
    </row>
    <row r="94" ht="15" customHeight="1">
      <c r="B94" s="340"/>
      <c r="C94" s="318" t="s">
        <v>37</v>
      </c>
      <c r="D94" s="318"/>
      <c r="E94" s="318"/>
      <c r="F94" s="339" t="s">
        <v>1324</v>
      </c>
      <c r="G94" s="338"/>
      <c r="H94" s="318" t="s">
        <v>1360</v>
      </c>
      <c r="I94" s="318" t="s">
        <v>1358</v>
      </c>
      <c r="J94" s="318"/>
      <c r="K94" s="331"/>
    </row>
    <row r="95" ht="15" customHeight="1">
      <c r="B95" s="340"/>
      <c r="C95" s="318" t="s">
        <v>47</v>
      </c>
      <c r="D95" s="318"/>
      <c r="E95" s="318"/>
      <c r="F95" s="339" t="s">
        <v>1324</v>
      </c>
      <c r="G95" s="338"/>
      <c r="H95" s="318" t="s">
        <v>1361</v>
      </c>
      <c r="I95" s="318" t="s">
        <v>1358</v>
      </c>
      <c r="J95" s="318"/>
      <c r="K95" s="331"/>
    </row>
    <row r="96" ht="15" customHeight="1">
      <c r="B96" s="343"/>
      <c r="C96" s="344"/>
      <c r="D96" s="344"/>
      <c r="E96" s="344"/>
      <c r="F96" s="344"/>
      <c r="G96" s="344"/>
      <c r="H96" s="344"/>
      <c r="I96" s="344"/>
      <c r="J96" s="344"/>
      <c r="K96" s="345"/>
    </row>
    <row r="97" ht="18.75" customHeight="1">
      <c r="B97" s="346"/>
      <c r="C97" s="347"/>
      <c r="D97" s="347"/>
      <c r="E97" s="347"/>
      <c r="F97" s="347"/>
      <c r="G97" s="347"/>
      <c r="H97" s="347"/>
      <c r="I97" s="347"/>
      <c r="J97" s="347"/>
      <c r="K97" s="346"/>
    </row>
    <row r="98" ht="18.75" customHeight="1">
      <c r="B98" s="325"/>
      <c r="C98" s="325"/>
      <c r="D98" s="325"/>
      <c r="E98" s="325"/>
      <c r="F98" s="325"/>
      <c r="G98" s="325"/>
      <c r="H98" s="325"/>
      <c r="I98" s="325"/>
      <c r="J98" s="325"/>
      <c r="K98" s="325"/>
    </row>
    <row r="99" ht="7.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8"/>
    </row>
    <row r="100" ht="45" customHeight="1">
      <c r="B100" s="329"/>
      <c r="C100" s="330" t="s">
        <v>1362</v>
      </c>
      <c r="D100" s="330"/>
      <c r="E100" s="330"/>
      <c r="F100" s="330"/>
      <c r="G100" s="330"/>
      <c r="H100" s="330"/>
      <c r="I100" s="330"/>
      <c r="J100" s="330"/>
      <c r="K100" s="331"/>
    </row>
    <row r="101" ht="17.25" customHeight="1">
      <c r="B101" s="329"/>
      <c r="C101" s="332" t="s">
        <v>1318</v>
      </c>
      <c r="D101" s="332"/>
      <c r="E101" s="332"/>
      <c r="F101" s="332" t="s">
        <v>1319</v>
      </c>
      <c r="G101" s="333"/>
      <c r="H101" s="332" t="s">
        <v>152</v>
      </c>
      <c r="I101" s="332" t="s">
        <v>56</v>
      </c>
      <c r="J101" s="332" t="s">
        <v>1320</v>
      </c>
      <c r="K101" s="331"/>
    </row>
    <row r="102" ht="17.25" customHeight="1">
      <c r="B102" s="329"/>
      <c r="C102" s="334" t="s">
        <v>1321</v>
      </c>
      <c r="D102" s="334"/>
      <c r="E102" s="334"/>
      <c r="F102" s="335" t="s">
        <v>1322</v>
      </c>
      <c r="G102" s="336"/>
      <c r="H102" s="334"/>
      <c r="I102" s="334"/>
      <c r="J102" s="334" t="s">
        <v>1323</v>
      </c>
      <c r="K102" s="331"/>
    </row>
    <row r="103" ht="5.25" customHeight="1">
      <c r="B103" s="329"/>
      <c r="C103" s="332"/>
      <c r="D103" s="332"/>
      <c r="E103" s="332"/>
      <c r="F103" s="332"/>
      <c r="G103" s="348"/>
      <c r="H103" s="332"/>
      <c r="I103" s="332"/>
      <c r="J103" s="332"/>
      <c r="K103" s="331"/>
    </row>
    <row r="104" ht="15" customHeight="1">
      <c r="B104" s="329"/>
      <c r="C104" s="318" t="s">
        <v>52</v>
      </c>
      <c r="D104" s="337"/>
      <c r="E104" s="337"/>
      <c r="F104" s="339" t="s">
        <v>1324</v>
      </c>
      <c r="G104" s="348"/>
      <c r="H104" s="318" t="s">
        <v>1363</v>
      </c>
      <c r="I104" s="318" t="s">
        <v>1326</v>
      </c>
      <c r="J104" s="318">
        <v>20</v>
      </c>
      <c r="K104" s="331"/>
    </row>
    <row r="105" ht="15" customHeight="1">
      <c r="B105" s="329"/>
      <c r="C105" s="318" t="s">
        <v>1327</v>
      </c>
      <c r="D105" s="318"/>
      <c r="E105" s="318"/>
      <c r="F105" s="339" t="s">
        <v>1324</v>
      </c>
      <c r="G105" s="318"/>
      <c r="H105" s="318" t="s">
        <v>1363</v>
      </c>
      <c r="I105" s="318" t="s">
        <v>1326</v>
      </c>
      <c r="J105" s="318">
        <v>120</v>
      </c>
      <c r="K105" s="331"/>
    </row>
    <row r="106" ht="15" customHeight="1">
      <c r="B106" s="340"/>
      <c r="C106" s="318" t="s">
        <v>1329</v>
      </c>
      <c r="D106" s="318"/>
      <c r="E106" s="318"/>
      <c r="F106" s="339" t="s">
        <v>1330</v>
      </c>
      <c r="G106" s="318"/>
      <c r="H106" s="318" t="s">
        <v>1363</v>
      </c>
      <c r="I106" s="318" t="s">
        <v>1326</v>
      </c>
      <c r="J106" s="318">
        <v>50</v>
      </c>
      <c r="K106" s="331"/>
    </row>
    <row r="107" ht="15" customHeight="1">
      <c r="B107" s="340"/>
      <c r="C107" s="318" t="s">
        <v>1332</v>
      </c>
      <c r="D107" s="318"/>
      <c r="E107" s="318"/>
      <c r="F107" s="339" t="s">
        <v>1324</v>
      </c>
      <c r="G107" s="318"/>
      <c r="H107" s="318" t="s">
        <v>1363</v>
      </c>
      <c r="I107" s="318" t="s">
        <v>1334</v>
      </c>
      <c r="J107" s="318"/>
      <c r="K107" s="331"/>
    </row>
    <row r="108" ht="15" customHeight="1">
      <c r="B108" s="340"/>
      <c r="C108" s="318" t="s">
        <v>1343</v>
      </c>
      <c r="D108" s="318"/>
      <c r="E108" s="318"/>
      <c r="F108" s="339" t="s">
        <v>1330</v>
      </c>
      <c r="G108" s="318"/>
      <c r="H108" s="318" t="s">
        <v>1363</v>
      </c>
      <c r="I108" s="318" t="s">
        <v>1326</v>
      </c>
      <c r="J108" s="318">
        <v>50</v>
      </c>
      <c r="K108" s="331"/>
    </row>
    <row r="109" ht="15" customHeight="1">
      <c r="B109" s="340"/>
      <c r="C109" s="318" t="s">
        <v>1351</v>
      </c>
      <c r="D109" s="318"/>
      <c r="E109" s="318"/>
      <c r="F109" s="339" t="s">
        <v>1330</v>
      </c>
      <c r="G109" s="318"/>
      <c r="H109" s="318" t="s">
        <v>1363</v>
      </c>
      <c r="I109" s="318" t="s">
        <v>1326</v>
      </c>
      <c r="J109" s="318">
        <v>50</v>
      </c>
      <c r="K109" s="331"/>
    </row>
    <row r="110" ht="15" customHeight="1">
      <c r="B110" s="340"/>
      <c r="C110" s="318" t="s">
        <v>1349</v>
      </c>
      <c r="D110" s="318"/>
      <c r="E110" s="318"/>
      <c r="F110" s="339" t="s">
        <v>1330</v>
      </c>
      <c r="G110" s="318"/>
      <c r="H110" s="318" t="s">
        <v>1363</v>
      </c>
      <c r="I110" s="318" t="s">
        <v>1326</v>
      </c>
      <c r="J110" s="318">
        <v>50</v>
      </c>
      <c r="K110" s="331"/>
    </row>
    <row r="111" ht="15" customHeight="1">
      <c r="B111" s="340"/>
      <c r="C111" s="318" t="s">
        <v>52</v>
      </c>
      <c r="D111" s="318"/>
      <c r="E111" s="318"/>
      <c r="F111" s="339" t="s">
        <v>1324</v>
      </c>
      <c r="G111" s="318"/>
      <c r="H111" s="318" t="s">
        <v>1364</v>
      </c>
      <c r="I111" s="318" t="s">
        <v>1326</v>
      </c>
      <c r="J111" s="318">
        <v>20</v>
      </c>
      <c r="K111" s="331"/>
    </row>
    <row r="112" ht="15" customHeight="1">
      <c r="B112" s="340"/>
      <c r="C112" s="318" t="s">
        <v>1365</v>
      </c>
      <c r="D112" s="318"/>
      <c r="E112" s="318"/>
      <c r="F112" s="339" t="s">
        <v>1324</v>
      </c>
      <c r="G112" s="318"/>
      <c r="H112" s="318" t="s">
        <v>1366</v>
      </c>
      <c r="I112" s="318" t="s">
        <v>1326</v>
      </c>
      <c r="J112" s="318">
        <v>120</v>
      </c>
      <c r="K112" s="331"/>
    </row>
    <row r="113" ht="15" customHeight="1">
      <c r="B113" s="340"/>
      <c r="C113" s="318" t="s">
        <v>37</v>
      </c>
      <c r="D113" s="318"/>
      <c r="E113" s="318"/>
      <c r="F113" s="339" t="s">
        <v>1324</v>
      </c>
      <c r="G113" s="318"/>
      <c r="H113" s="318" t="s">
        <v>1367</v>
      </c>
      <c r="I113" s="318" t="s">
        <v>1358</v>
      </c>
      <c r="J113" s="318"/>
      <c r="K113" s="331"/>
    </row>
    <row r="114" ht="15" customHeight="1">
      <c r="B114" s="340"/>
      <c r="C114" s="318" t="s">
        <v>47</v>
      </c>
      <c r="D114" s="318"/>
      <c r="E114" s="318"/>
      <c r="F114" s="339" t="s">
        <v>1324</v>
      </c>
      <c r="G114" s="318"/>
      <c r="H114" s="318" t="s">
        <v>1368</v>
      </c>
      <c r="I114" s="318" t="s">
        <v>1358</v>
      </c>
      <c r="J114" s="318"/>
      <c r="K114" s="331"/>
    </row>
    <row r="115" ht="15" customHeight="1">
      <c r="B115" s="340"/>
      <c r="C115" s="318" t="s">
        <v>56</v>
      </c>
      <c r="D115" s="318"/>
      <c r="E115" s="318"/>
      <c r="F115" s="339" t="s">
        <v>1324</v>
      </c>
      <c r="G115" s="318"/>
      <c r="H115" s="318" t="s">
        <v>1369</v>
      </c>
      <c r="I115" s="318" t="s">
        <v>1370</v>
      </c>
      <c r="J115" s="318"/>
      <c r="K115" s="331"/>
    </row>
    <row r="116" ht="15" customHeight="1">
      <c r="B116" s="343"/>
      <c r="C116" s="349"/>
      <c r="D116" s="349"/>
      <c r="E116" s="349"/>
      <c r="F116" s="349"/>
      <c r="G116" s="349"/>
      <c r="H116" s="349"/>
      <c r="I116" s="349"/>
      <c r="J116" s="349"/>
      <c r="K116" s="345"/>
    </row>
    <row r="117" ht="18.75" customHeight="1">
      <c r="B117" s="350"/>
      <c r="C117" s="314"/>
      <c r="D117" s="314"/>
      <c r="E117" s="314"/>
      <c r="F117" s="351"/>
      <c r="G117" s="314"/>
      <c r="H117" s="314"/>
      <c r="I117" s="314"/>
      <c r="J117" s="314"/>
      <c r="K117" s="350"/>
    </row>
    <row r="118" ht="18.75" customHeight="1">
      <c r="B118" s="325"/>
      <c r="C118" s="325"/>
      <c r="D118" s="325"/>
      <c r="E118" s="325"/>
      <c r="F118" s="325"/>
      <c r="G118" s="325"/>
      <c r="H118" s="325"/>
      <c r="I118" s="325"/>
      <c r="J118" s="325"/>
      <c r="K118" s="325"/>
    </row>
    <row r="119" ht="7.5" customHeight="1">
      <c r="B119" s="352"/>
      <c r="C119" s="353"/>
      <c r="D119" s="353"/>
      <c r="E119" s="353"/>
      <c r="F119" s="353"/>
      <c r="G119" s="353"/>
      <c r="H119" s="353"/>
      <c r="I119" s="353"/>
      <c r="J119" s="353"/>
      <c r="K119" s="354"/>
    </row>
    <row r="120" ht="45" customHeight="1">
      <c r="B120" s="355"/>
      <c r="C120" s="308" t="s">
        <v>1371</v>
      </c>
      <c r="D120" s="308"/>
      <c r="E120" s="308"/>
      <c r="F120" s="308"/>
      <c r="G120" s="308"/>
      <c r="H120" s="308"/>
      <c r="I120" s="308"/>
      <c r="J120" s="308"/>
      <c r="K120" s="356"/>
    </row>
    <row r="121" ht="17.25" customHeight="1">
      <c r="B121" s="357"/>
      <c r="C121" s="332" t="s">
        <v>1318</v>
      </c>
      <c r="D121" s="332"/>
      <c r="E121" s="332"/>
      <c r="F121" s="332" t="s">
        <v>1319</v>
      </c>
      <c r="G121" s="333"/>
      <c r="H121" s="332" t="s">
        <v>152</v>
      </c>
      <c r="I121" s="332" t="s">
        <v>56</v>
      </c>
      <c r="J121" s="332" t="s">
        <v>1320</v>
      </c>
      <c r="K121" s="358"/>
    </row>
    <row r="122" ht="17.25" customHeight="1">
      <c r="B122" s="357"/>
      <c r="C122" s="334" t="s">
        <v>1321</v>
      </c>
      <c r="D122" s="334"/>
      <c r="E122" s="334"/>
      <c r="F122" s="335" t="s">
        <v>1322</v>
      </c>
      <c r="G122" s="336"/>
      <c r="H122" s="334"/>
      <c r="I122" s="334"/>
      <c r="J122" s="334" t="s">
        <v>1323</v>
      </c>
      <c r="K122" s="358"/>
    </row>
    <row r="123" ht="5.25" customHeight="1">
      <c r="B123" s="359"/>
      <c r="C123" s="337"/>
      <c r="D123" s="337"/>
      <c r="E123" s="337"/>
      <c r="F123" s="337"/>
      <c r="G123" s="318"/>
      <c r="H123" s="337"/>
      <c r="I123" s="337"/>
      <c r="J123" s="337"/>
      <c r="K123" s="360"/>
    </row>
    <row r="124" ht="15" customHeight="1">
      <c r="B124" s="359"/>
      <c r="C124" s="318" t="s">
        <v>1327</v>
      </c>
      <c r="D124" s="337"/>
      <c r="E124" s="337"/>
      <c r="F124" s="339" t="s">
        <v>1324</v>
      </c>
      <c r="G124" s="318"/>
      <c r="H124" s="318" t="s">
        <v>1363</v>
      </c>
      <c r="I124" s="318" t="s">
        <v>1326</v>
      </c>
      <c r="J124" s="318">
        <v>120</v>
      </c>
      <c r="K124" s="361"/>
    </row>
    <row r="125" ht="15" customHeight="1">
      <c r="B125" s="359"/>
      <c r="C125" s="318" t="s">
        <v>1372</v>
      </c>
      <c r="D125" s="318"/>
      <c r="E125" s="318"/>
      <c r="F125" s="339" t="s">
        <v>1324</v>
      </c>
      <c r="G125" s="318"/>
      <c r="H125" s="318" t="s">
        <v>1373</v>
      </c>
      <c r="I125" s="318" t="s">
        <v>1326</v>
      </c>
      <c r="J125" s="318" t="s">
        <v>1374</v>
      </c>
      <c r="K125" s="361"/>
    </row>
    <row r="126" ht="15" customHeight="1">
      <c r="B126" s="359"/>
      <c r="C126" s="318" t="s">
        <v>84</v>
      </c>
      <c r="D126" s="318"/>
      <c r="E126" s="318"/>
      <c r="F126" s="339" t="s">
        <v>1324</v>
      </c>
      <c r="G126" s="318"/>
      <c r="H126" s="318" t="s">
        <v>1375</v>
      </c>
      <c r="I126" s="318" t="s">
        <v>1326</v>
      </c>
      <c r="J126" s="318" t="s">
        <v>1374</v>
      </c>
      <c r="K126" s="361"/>
    </row>
    <row r="127" ht="15" customHeight="1">
      <c r="B127" s="359"/>
      <c r="C127" s="318" t="s">
        <v>1335</v>
      </c>
      <c r="D127" s="318"/>
      <c r="E127" s="318"/>
      <c r="F127" s="339" t="s">
        <v>1330</v>
      </c>
      <c r="G127" s="318"/>
      <c r="H127" s="318" t="s">
        <v>1336</v>
      </c>
      <c r="I127" s="318" t="s">
        <v>1326</v>
      </c>
      <c r="J127" s="318">
        <v>15</v>
      </c>
      <c r="K127" s="361"/>
    </row>
    <row r="128" ht="15" customHeight="1">
      <c r="B128" s="359"/>
      <c r="C128" s="341" t="s">
        <v>1337</v>
      </c>
      <c r="D128" s="341"/>
      <c r="E128" s="341"/>
      <c r="F128" s="342" t="s">
        <v>1330</v>
      </c>
      <c r="G128" s="341"/>
      <c r="H128" s="341" t="s">
        <v>1338</v>
      </c>
      <c r="I128" s="341" t="s">
        <v>1326</v>
      </c>
      <c r="J128" s="341">
        <v>15</v>
      </c>
      <c r="K128" s="361"/>
    </row>
    <row r="129" ht="15" customHeight="1">
      <c r="B129" s="359"/>
      <c r="C129" s="341" t="s">
        <v>1339</v>
      </c>
      <c r="D129" s="341"/>
      <c r="E129" s="341"/>
      <c r="F129" s="342" t="s">
        <v>1330</v>
      </c>
      <c r="G129" s="341"/>
      <c r="H129" s="341" t="s">
        <v>1340</v>
      </c>
      <c r="I129" s="341" t="s">
        <v>1326</v>
      </c>
      <c r="J129" s="341">
        <v>20</v>
      </c>
      <c r="K129" s="361"/>
    </row>
    <row r="130" ht="15" customHeight="1">
      <c r="B130" s="359"/>
      <c r="C130" s="341" t="s">
        <v>1341</v>
      </c>
      <c r="D130" s="341"/>
      <c r="E130" s="341"/>
      <c r="F130" s="342" t="s">
        <v>1330</v>
      </c>
      <c r="G130" s="341"/>
      <c r="H130" s="341" t="s">
        <v>1342</v>
      </c>
      <c r="I130" s="341" t="s">
        <v>1326</v>
      </c>
      <c r="J130" s="341">
        <v>20</v>
      </c>
      <c r="K130" s="361"/>
    </row>
    <row r="131" ht="15" customHeight="1">
      <c r="B131" s="359"/>
      <c r="C131" s="318" t="s">
        <v>1329</v>
      </c>
      <c r="D131" s="318"/>
      <c r="E131" s="318"/>
      <c r="F131" s="339" t="s">
        <v>1330</v>
      </c>
      <c r="G131" s="318"/>
      <c r="H131" s="318" t="s">
        <v>1363</v>
      </c>
      <c r="I131" s="318" t="s">
        <v>1326</v>
      </c>
      <c r="J131" s="318">
        <v>50</v>
      </c>
      <c r="K131" s="361"/>
    </row>
    <row r="132" ht="15" customHeight="1">
      <c r="B132" s="359"/>
      <c r="C132" s="318" t="s">
        <v>1343</v>
      </c>
      <c r="D132" s="318"/>
      <c r="E132" s="318"/>
      <c r="F132" s="339" t="s">
        <v>1330</v>
      </c>
      <c r="G132" s="318"/>
      <c r="H132" s="318" t="s">
        <v>1363</v>
      </c>
      <c r="I132" s="318" t="s">
        <v>1326</v>
      </c>
      <c r="J132" s="318">
        <v>50</v>
      </c>
      <c r="K132" s="361"/>
    </row>
    <row r="133" ht="15" customHeight="1">
      <c r="B133" s="359"/>
      <c r="C133" s="318" t="s">
        <v>1349</v>
      </c>
      <c r="D133" s="318"/>
      <c r="E133" s="318"/>
      <c r="F133" s="339" t="s">
        <v>1330</v>
      </c>
      <c r="G133" s="318"/>
      <c r="H133" s="318" t="s">
        <v>1363</v>
      </c>
      <c r="I133" s="318" t="s">
        <v>1326</v>
      </c>
      <c r="J133" s="318">
        <v>50</v>
      </c>
      <c r="K133" s="361"/>
    </row>
    <row r="134" ht="15" customHeight="1">
      <c r="B134" s="359"/>
      <c r="C134" s="318" t="s">
        <v>1351</v>
      </c>
      <c r="D134" s="318"/>
      <c r="E134" s="318"/>
      <c r="F134" s="339" t="s">
        <v>1330</v>
      </c>
      <c r="G134" s="318"/>
      <c r="H134" s="318" t="s">
        <v>1363</v>
      </c>
      <c r="I134" s="318" t="s">
        <v>1326</v>
      </c>
      <c r="J134" s="318">
        <v>50</v>
      </c>
      <c r="K134" s="361"/>
    </row>
    <row r="135" ht="15" customHeight="1">
      <c r="B135" s="359"/>
      <c r="C135" s="318" t="s">
        <v>157</v>
      </c>
      <c r="D135" s="318"/>
      <c r="E135" s="318"/>
      <c r="F135" s="339" t="s">
        <v>1330</v>
      </c>
      <c r="G135" s="318"/>
      <c r="H135" s="318" t="s">
        <v>1376</v>
      </c>
      <c r="I135" s="318" t="s">
        <v>1326</v>
      </c>
      <c r="J135" s="318">
        <v>255</v>
      </c>
      <c r="K135" s="361"/>
    </row>
    <row r="136" ht="15" customHeight="1">
      <c r="B136" s="359"/>
      <c r="C136" s="318" t="s">
        <v>1353</v>
      </c>
      <c r="D136" s="318"/>
      <c r="E136" s="318"/>
      <c r="F136" s="339" t="s">
        <v>1324</v>
      </c>
      <c r="G136" s="318"/>
      <c r="H136" s="318" t="s">
        <v>1377</v>
      </c>
      <c r="I136" s="318" t="s">
        <v>1355</v>
      </c>
      <c r="J136" s="318"/>
      <c r="K136" s="361"/>
    </row>
    <row r="137" ht="15" customHeight="1">
      <c r="B137" s="359"/>
      <c r="C137" s="318" t="s">
        <v>1356</v>
      </c>
      <c r="D137" s="318"/>
      <c r="E137" s="318"/>
      <c r="F137" s="339" t="s">
        <v>1324</v>
      </c>
      <c r="G137" s="318"/>
      <c r="H137" s="318" t="s">
        <v>1378</v>
      </c>
      <c r="I137" s="318" t="s">
        <v>1358</v>
      </c>
      <c r="J137" s="318"/>
      <c r="K137" s="361"/>
    </row>
    <row r="138" ht="15" customHeight="1">
      <c r="B138" s="359"/>
      <c r="C138" s="318" t="s">
        <v>1359</v>
      </c>
      <c r="D138" s="318"/>
      <c r="E138" s="318"/>
      <c r="F138" s="339" t="s">
        <v>1324</v>
      </c>
      <c r="G138" s="318"/>
      <c r="H138" s="318" t="s">
        <v>1359</v>
      </c>
      <c r="I138" s="318" t="s">
        <v>1358</v>
      </c>
      <c r="J138" s="318"/>
      <c r="K138" s="361"/>
    </row>
    <row r="139" ht="15" customHeight="1">
      <c r="B139" s="359"/>
      <c r="C139" s="318" t="s">
        <v>37</v>
      </c>
      <c r="D139" s="318"/>
      <c r="E139" s="318"/>
      <c r="F139" s="339" t="s">
        <v>1324</v>
      </c>
      <c r="G139" s="318"/>
      <c r="H139" s="318" t="s">
        <v>1379</v>
      </c>
      <c r="I139" s="318" t="s">
        <v>1358</v>
      </c>
      <c r="J139" s="318"/>
      <c r="K139" s="361"/>
    </row>
    <row r="140" ht="15" customHeight="1">
      <c r="B140" s="359"/>
      <c r="C140" s="318" t="s">
        <v>1380</v>
      </c>
      <c r="D140" s="318"/>
      <c r="E140" s="318"/>
      <c r="F140" s="339" t="s">
        <v>1324</v>
      </c>
      <c r="G140" s="318"/>
      <c r="H140" s="318" t="s">
        <v>1381</v>
      </c>
      <c r="I140" s="318" t="s">
        <v>1358</v>
      </c>
      <c r="J140" s="318"/>
      <c r="K140" s="361"/>
    </row>
    <row r="141" ht="15" customHeight="1">
      <c r="B141" s="362"/>
      <c r="C141" s="363"/>
      <c r="D141" s="363"/>
      <c r="E141" s="363"/>
      <c r="F141" s="363"/>
      <c r="G141" s="363"/>
      <c r="H141" s="363"/>
      <c r="I141" s="363"/>
      <c r="J141" s="363"/>
      <c r="K141" s="364"/>
    </row>
    <row r="142" ht="18.75" customHeight="1">
      <c r="B142" s="314"/>
      <c r="C142" s="314"/>
      <c r="D142" s="314"/>
      <c r="E142" s="314"/>
      <c r="F142" s="351"/>
      <c r="G142" s="314"/>
      <c r="H142" s="314"/>
      <c r="I142" s="314"/>
      <c r="J142" s="314"/>
      <c r="K142" s="314"/>
    </row>
    <row r="143" ht="18.75" customHeight="1">
      <c r="B143" s="325"/>
      <c r="C143" s="325"/>
      <c r="D143" s="325"/>
      <c r="E143" s="325"/>
      <c r="F143" s="325"/>
      <c r="G143" s="325"/>
      <c r="H143" s="325"/>
      <c r="I143" s="325"/>
      <c r="J143" s="325"/>
      <c r="K143" s="325"/>
    </row>
    <row r="144" ht="7.5" customHeight="1">
      <c r="B144" s="326"/>
      <c r="C144" s="327"/>
      <c r="D144" s="327"/>
      <c r="E144" s="327"/>
      <c r="F144" s="327"/>
      <c r="G144" s="327"/>
      <c r="H144" s="327"/>
      <c r="I144" s="327"/>
      <c r="J144" s="327"/>
      <c r="K144" s="328"/>
    </row>
    <row r="145" ht="45" customHeight="1">
      <c r="B145" s="329"/>
      <c r="C145" s="330" t="s">
        <v>1382</v>
      </c>
      <c r="D145" s="330"/>
      <c r="E145" s="330"/>
      <c r="F145" s="330"/>
      <c r="G145" s="330"/>
      <c r="H145" s="330"/>
      <c r="I145" s="330"/>
      <c r="J145" s="330"/>
      <c r="K145" s="331"/>
    </row>
    <row r="146" ht="17.25" customHeight="1">
      <c r="B146" s="329"/>
      <c r="C146" s="332" t="s">
        <v>1318</v>
      </c>
      <c r="D146" s="332"/>
      <c r="E146" s="332"/>
      <c r="F146" s="332" t="s">
        <v>1319</v>
      </c>
      <c r="G146" s="333"/>
      <c r="H146" s="332" t="s">
        <v>152</v>
      </c>
      <c r="I146" s="332" t="s">
        <v>56</v>
      </c>
      <c r="J146" s="332" t="s">
        <v>1320</v>
      </c>
      <c r="K146" s="331"/>
    </row>
    <row r="147" ht="17.25" customHeight="1">
      <c r="B147" s="329"/>
      <c r="C147" s="334" t="s">
        <v>1321</v>
      </c>
      <c r="D147" s="334"/>
      <c r="E147" s="334"/>
      <c r="F147" s="335" t="s">
        <v>1322</v>
      </c>
      <c r="G147" s="336"/>
      <c r="H147" s="334"/>
      <c r="I147" s="334"/>
      <c r="J147" s="334" t="s">
        <v>1323</v>
      </c>
      <c r="K147" s="331"/>
    </row>
    <row r="148" ht="5.25" customHeight="1">
      <c r="B148" s="340"/>
      <c r="C148" s="337"/>
      <c r="D148" s="337"/>
      <c r="E148" s="337"/>
      <c r="F148" s="337"/>
      <c r="G148" s="338"/>
      <c r="H148" s="337"/>
      <c r="I148" s="337"/>
      <c r="J148" s="337"/>
      <c r="K148" s="361"/>
    </row>
    <row r="149" ht="15" customHeight="1">
      <c r="B149" s="340"/>
      <c r="C149" s="365" t="s">
        <v>1327</v>
      </c>
      <c r="D149" s="318"/>
      <c r="E149" s="318"/>
      <c r="F149" s="366" t="s">
        <v>1324</v>
      </c>
      <c r="G149" s="318"/>
      <c r="H149" s="365" t="s">
        <v>1363</v>
      </c>
      <c r="I149" s="365" t="s">
        <v>1326</v>
      </c>
      <c r="J149" s="365">
        <v>120</v>
      </c>
      <c r="K149" s="361"/>
    </row>
    <row r="150" ht="15" customHeight="1">
      <c r="B150" s="340"/>
      <c r="C150" s="365" t="s">
        <v>1372</v>
      </c>
      <c r="D150" s="318"/>
      <c r="E150" s="318"/>
      <c r="F150" s="366" t="s">
        <v>1324</v>
      </c>
      <c r="G150" s="318"/>
      <c r="H150" s="365" t="s">
        <v>1383</v>
      </c>
      <c r="I150" s="365" t="s">
        <v>1326</v>
      </c>
      <c r="J150" s="365" t="s">
        <v>1374</v>
      </c>
      <c r="K150" s="361"/>
    </row>
    <row r="151" ht="15" customHeight="1">
      <c r="B151" s="340"/>
      <c r="C151" s="365" t="s">
        <v>84</v>
      </c>
      <c r="D151" s="318"/>
      <c r="E151" s="318"/>
      <c r="F151" s="366" t="s">
        <v>1324</v>
      </c>
      <c r="G151" s="318"/>
      <c r="H151" s="365" t="s">
        <v>1384</v>
      </c>
      <c r="I151" s="365" t="s">
        <v>1326</v>
      </c>
      <c r="J151" s="365" t="s">
        <v>1374</v>
      </c>
      <c r="K151" s="361"/>
    </row>
    <row r="152" ht="15" customHeight="1">
      <c r="B152" s="340"/>
      <c r="C152" s="365" t="s">
        <v>1329</v>
      </c>
      <c r="D152" s="318"/>
      <c r="E152" s="318"/>
      <c r="F152" s="366" t="s">
        <v>1330</v>
      </c>
      <c r="G152" s="318"/>
      <c r="H152" s="365" t="s">
        <v>1363</v>
      </c>
      <c r="I152" s="365" t="s">
        <v>1326</v>
      </c>
      <c r="J152" s="365">
        <v>50</v>
      </c>
      <c r="K152" s="361"/>
    </row>
    <row r="153" ht="15" customHeight="1">
      <c r="B153" s="340"/>
      <c r="C153" s="365" t="s">
        <v>1332</v>
      </c>
      <c r="D153" s="318"/>
      <c r="E153" s="318"/>
      <c r="F153" s="366" t="s">
        <v>1324</v>
      </c>
      <c r="G153" s="318"/>
      <c r="H153" s="365" t="s">
        <v>1363</v>
      </c>
      <c r="I153" s="365" t="s">
        <v>1334</v>
      </c>
      <c r="J153" s="365"/>
      <c r="K153" s="361"/>
    </row>
    <row r="154" ht="15" customHeight="1">
      <c r="B154" s="340"/>
      <c r="C154" s="365" t="s">
        <v>1343</v>
      </c>
      <c r="D154" s="318"/>
      <c r="E154" s="318"/>
      <c r="F154" s="366" t="s">
        <v>1330</v>
      </c>
      <c r="G154" s="318"/>
      <c r="H154" s="365" t="s">
        <v>1363</v>
      </c>
      <c r="I154" s="365" t="s">
        <v>1326</v>
      </c>
      <c r="J154" s="365">
        <v>50</v>
      </c>
      <c r="K154" s="361"/>
    </row>
    <row r="155" ht="15" customHeight="1">
      <c r="B155" s="340"/>
      <c r="C155" s="365" t="s">
        <v>1351</v>
      </c>
      <c r="D155" s="318"/>
      <c r="E155" s="318"/>
      <c r="F155" s="366" t="s">
        <v>1330</v>
      </c>
      <c r="G155" s="318"/>
      <c r="H155" s="365" t="s">
        <v>1363</v>
      </c>
      <c r="I155" s="365" t="s">
        <v>1326</v>
      </c>
      <c r="J155" s="365">
        <v>50</v>
      </c>
      <c r="K155" s="361"/>
    </row>
    <row r="156" ht="15" customHeight="1">
      <c r="B156" s="340"/>
      <c r="C156" s="365" t="s">
        <v>1349</v>
      </c>
      <c r="D156" s="318"/>
      <c r="E156" s="318"/>
      <c r="F156" s="366" t="s">
        <v>1330</v>
      </c>
      <c r="G156" s="318"/>
      <c r="H156" s="365" t="s">
        <v>1363</v>
      </c>
      <c r="I156" s="365" t="s">
        <v>1326</v>
      </c>
      <c r="J156" s="365">
        <v>50</v>
      </c>
      <c r="K156" s="361"/>
    </row>
    <row r="157" ht="15" customHeight="1">
      <c r="B157" s="340"/>
      <c r="C157" s="365" t="s">
        <v>145</v>
      </c>
      <c r="D157" s="318"/>
      <c r="E157" s="318"/>
      <c r="F157" s="366" t="s">
        <v>1324</v>
      </c>
      <c r="G157" s="318"/>
      <c r="H157" s="365" t="s">
        <v>1385</v>
      </c>
      <c r="I157" s="365" t="s">
        <v>1326</v>
      </c>
      <c r="J157" s="365" t="s">
        <v>1386</v>
      </c>
      <c r="K157" s="361"/>
    </row>
    <row r="158" ht="15" customHeight="1">
      <c r="B158" s="340"/>
      <c r="C158" s="365" t="s">
        <v>1387</v>
      </c>
      <c r="D158" s="318"/>
      <c r="E158" s="318"/>
      <c r="F158" s="366" t="s">
        <v>1324</v>
      </c>
      <c r="G158" s="318"/>
      <c r="H158" s="365" t="s">
        <v>1388</v>
      </c>
      <c r="I158" s="365" t="s">
        <v>1358</v>
      </c>
      <c r="J158" s="365"/>
      <c r="K158" s="361"/>
    </row>
    <row r="159" ht="15" customHeight="1">
      <c r="B159" s="367"/>
      <c r="C159" s="349"/>
      <c r="D159" s="349"/>
      <c r="E159" s="349"/>
      <c r="F159" s="349"/>
      <c r="G159" s="349"/>
      <c r="H159" s="349"/>
      <c r="I159" s="349"/>
      <c r="J159" s="349"/>
      <c r="K159" s="368"/>
    </row>
    <row r="160" ht="18.75" customHeight="1">
      <c r="B160" s="314"/>
      <c r="C160" s="318"/>
      <c r="D160" s="318"/>
      <c r="E160" s="318"/>
      <c r="F160" s="339"/>
      <c r="G160" s="318"/>
      <c r="H160" s="318"/>
      <c r="I160" s="318"/>
      <c r="J160" s="318"/>
      <c r="K160" s="314"/>
    </row>
    <row r="161" ht="18.75" customHeight="1">
      <c r="B161" s="325"/>
      <c r="C161" s="325"/>
      <c r="D161" s="325"/>
      <c r="E161" s="325"/>
      <c r="F161" s="325"/>
      <c r="G161" s="325"/>
      <c r="H161" s="325"/>
      <c r="I161" s="325"/>
      <c r="J161" s="325"/>
      <c r="K161" s="325"/>
    </row>
    <row r="162" ht="7.5" customHeight="1">
      <c r="B162" s="304"/>
      <c r="C162" s="305"/>
      <c r="D162" s="305"/>
      <c r="E162" s="305"/>
      <c r="F162" s="305"/>
      <c r="G162" s="305"/>
      <c r="H162" s="305"/>
      <c r="I162" s="305"/>
      <c r="J162" s="305"/>
      <c r="K162" s="306"/>
    </row>
    <row r="163" ht="45" customHeight="1">
      <c r="B163" s="307"/>
      <c r="C163" s="308" t="s">
        <v>1389</v>
      </c>
      <c r="D163" s="308"/>
      <c r="E163" s="308"/>
      <c r="F163" s="308"/>
      <c r="G163" s="308"/>
      <c r="H163" s="308"/>
      <c r="I163" s="308"/>
      <c r="J163" s="308"/>
      <c r="K163" s="309"/>
    </row>
    <row r="164" ht="17.25" customHeight="1">
      <c r="B164" s="307"/>
      <c r="C164" s="332" t="s">
        <v>1318</v>
      </c>
      <c r="D164" s="332"/>
      <c r="E164" s="332"/>
      <c r="F164" s="332" t="s">
        <v>1319</v>
      </c>
      <c r="G164" s="369"/>
      <c r="H164" s="370" t="s">
        <v>152</v>
      </c>
      <c r="I164" s="370" t="s">
        <v>56</v>
      </c>
      <c r="J164" s="332" t="s">
        <v>1320</v>
      </c>
      <c r="K164" s="309"/>
    </row>
    <row r="165" ht="17.25" customHeight="1">
      <c r="B165" s="310"/>
      <c r="C165" s="334" t="s">
        <v>1321</v>
      </c>
      <c r="D165" s="334"/>
      <c r="E165" s="334"/>
      <c r="F165" s="335" t="s">
        <v>1322</v>
      </c>
      <c r="G165" s="371"/>
      <c r="H165" s="372"/>
      <c r="I165" s="372"/>
      <c r="J165" s="334" t="s">
        <v>1323</v>
      </c>
      <c r="K165" s="312"/>
    </row>
    <row r="166" ht="5.25" customHeight="1">
      <c r="B166" s="340"/>
      <c r="C166" s="337"/>
      <c r="D166" s="337"/>
      <c r="E166" s="337"/>
      <c r="F166" s="337"/>
      <c r="G166" s="338"/>
      <c r="H166" s="337"/>
      <c r="I166" s="337"/>
      <c r="J166" s="337"/>
      <c r="K166" s="361"/>
    </row>
    <row r="167" ht="15" customHeight="1">
      <c r="B167" s="340"/>
      <c r="C167" s="318" t="s">
        <v>1327</v>
      </c>
      <c r="D167" s="318"/>
      <c r="E167" s="318"/>
      <c r="F167" s="339" t="s">
        <v>1324</v>
      </c>
      <c r="G167" s="318"/>
      <c r="H167" s="318" t="s">
        <v>1363</v>
      </c>
      <c r="I167" s="318" t="s">
        <v>1326</v>
      </c>
      <c r="J167" s="318">
        <v>120</v>
      </c>
      <c r="K167" s="361"/>
    </row>
    <row r="168" ht="15" customHeight="1">
      <c r="B168" s="340"/>
      <c r="C168" s="318" t="s">
        <v>1372</v>
      </c>
      <c r="D168" s="318"/>
      <c r="E168" s="318"/>
      <c r="F168" s="339" t="s">
        <v>1324</v>
      </c>
      <c r="G168" s="318"/>
      <c r="H168" s="318" t="s">
        <v>1373</v>
      </c>
      <c r="I168" s="318" t="s">
        <v>1326</v>
      </c>
      <c r="J168" s="318" t="s">
        <v>1374</v>
      </c>
      <c r="K168" s="361"/>
    </row>
    <row r="169" ht="15" customHeight="1">
      <c r="B169" s="340"/>
      <c r="C169" s="318" t="s">
        <v>84</v>
      </c>
      <c r="D169" s="318"/>
      <c r="E169" s="318"/>
      <c r="F169" s="339" t="s">
        <v>1324</v>
      </c>
      <c r="G169" s="318"/>
      <c r="H169" s="318" t="s">
        <v>1390</v>
      </c>
      <c r="I169" s="318" t="s">
        <v>1326</v>
      </c>
      <c r="J169" s="318" t="s">
        <v>1374</v>
      </c>
      <c r="K169" s="361"/>
    </row>
    <row r="170" ht="15" customHeight="1">
      <c r="B170" s="340"/>
      <c r="C170" s="318" t="s">
        <v>1329</v>
      </c>
      <c r="D170" s="318"/>
      <c r="E170" s="318"/>
      <c r="F170" s="339" t="s">
        <v>1330</v>
      </c>
      <c r="G170" s="318"/>
      <c r="H170" s="318" t="s">
        <v>1390</v>
      </c>
      <c r="I170" s="318" t="s">
        <v>1326</v>
      </c>
      <c r="J170" s="318">
        <v>50</v>
      </c>
      <c r="K170" s="361"/>
    </row>
    <row r="171" ht="15" customHeight="1">
      <c r="B171" s="340"/>
      <c r="C171" s="318" t="s">
        <v>1332</v>
      </c>
      <c r="D171" s="318"/>
      <c r="E171" s="318"/>
      <c r="F171" s="339" t="s">
        <v>1324</v>
      </c>
      <c r="G171" s="318"/>
      <c r="H171" s="318" t="s">
        <v>1390</v>
      </c>
      <c r="I171" s="318" t="s">
        <v>1334</v>
      </c>
      <c r="J171" s="318"/>
      <c r="K171" s="361"/>
    </row>
    <row r="172" ht="15" customHeight="1">
      <c r="B172" s="340"/>
      <c r="C172" s="318" t="s">
        <v>1343</v>
      </c>
      <c r="D172" s="318"/>
      <c r="E172" s="318"/>
      <c r="F172" s="339" t="s">
        <v>1330</v>
      </c>
      <c r="G172" s="318"/>
      <c r="H172" s="318" t="s">
        <v>1390</v>
      </c>
      <c r="I172" s="318" t="s">
        <v>1326</v>
      </c>
      <c r="J172" s="318">
        <v>50</v>
      </c>
      <c r="K172" s="361"/>
    </row>
    <row r="173" ht="15" customHeight="1">
      <c r="B173" s="340"/>
      <c r="C173" s="318" t="s">
        <v>1351</v>
      </c>
      <c r="D173" s="318"/>
      <c r="E173" s="318"/>
      <c r="F173" s="339" t="s">
        <v>1330</v>
      </c>
      <c r="G173" s="318"/>
      <c r="H173" s="318" t="s">
        <v>1390</v>
      </c>
      <c r="I173" s="318" t="s">
        <v>1326</v>
      </c>
      <c r="J173" s="318">
        <v>50</v>
      </c>
      <c r="K173" s="361"/>
    </row>
    <row r="174" ht="15" customHeight="1">
      <c r="B174" s="340"/>
      <c r="C174" s="318" t="s">
        <v>1349</v>
      </c>
      <c r="D174" s="318"/>
      <c r="E174" s="318"/>
      <c r="F174" s="339" t="s">
        <v>1330</v>
      </c>
      <c r="G174" s="318"/>
      <c r="H174" s="318" t="s">
        <v>1390</v>
      </c>
      <c r="I174" s="318" t="s">
        <v>1326</v>
      </c>
      <c r="J174" s="318">
        <v>50</v>
      </c>
      <c r="K174" s="361"/>
    </row>
    <row r="175" ht="15" customHeight="1">
      <c r="B175" s="340"/>
      <c r="C175" s="318" t="s">
        <v>151</v>
      </c>
      <c r="D175" s="318"/>
      <c r="E175" s="318"/>
      <c r="F175" s="339" t="s">
        <v>1324</v>
      </c>
      <c r="G175" s="318"/>
      <c r="H175" s="318" t="s">
        <v>1391</v>
      </c>
      <c r="I175" s="318" t="s">
        <v>1392</v>
      </c>
      <c r="J175" s="318"/>
      <c r="K175" s="361"/>
    </row>
    <row r="176" ht="15" customHeight="1">
      <c r="B176" s="340"/>
      <c r="C176" s="318" t="s">
        <v>56</v>
      </c>
      <c r="D176" s="318"/>
      <c r="E176" s="318"/>
      <c r="F176" s="339" t="s">
        <v>1324</v>
      </c>
      <c r="G176" s="318"/>
      <c r="H176" s="318" t="s">
        <v>1393</v>
      </c>
      <c r="I176" s="318" t="s">
        <v>1394</v>
      </c>
      <c r="J176" s="318">
        <v>1</v>
      </c>
      <c r="K176" s="361"/>
    </row>
    <row r="177" ht="15" customHeight="1">
      <c r="B177" s="340"/>
      <c r="C177" s="318" t="s">
        <v>52</v>
      </c>
      <c r="D177" s="318"/>
      <c r="E177" s="318"/>
      <c r="F177" s="339" t="s">
        <v>1324</v>
      </c>
      <c r="G177" s="318"/>
      <c r="H177" s="318" t="s">
        <v>1395</v>
      </c>
      <c r="I177" s="318" t="s">
        <v>1326</v>
      </c>
      <c r="J177" s="318">
        <v>20</v>
      </c>
      <c r="K177" s="361"/>
    </row>
    <row r="178" ht="15" customHeight="1">
      <c r="B178" s="340"/>
      <c r="C178" s="318" t="s">
        <v>152</v>
      </c>
      <c r="D178" s="318"/>
      <c r="E178" s="318"/>
      <c r="F178" s="339" t="s">
        <v>1324</v>
      </c>
      <c r="G178" s="318"/>
      <c r="H178" s="318" t="s">
        <v>1396</v>
      </c>
      <c r="I178" s="318" t="s">
        <v>1326</v>
      </c>
      <c r="J178" s="318">
        <v>255</v>
      </c>
      <c r="K178" s="361"/>
    </row>
    <row r="179" ht="15" customHeight="1">
      <c r="B179" s="340"/>
      <c r="C179" s="318" t="s">
        <v>153</v>
      </c>
      <c r="D179" s="318"/>
      <c r="E179" s="318"/>
      <c r="F179" s="339" t="s">
        <v>1324</v>
      </c>
      <c r="G179" s="318"/>
      <c r="H179" s="318" t="s">
        <v>1289</v>
      </c>
      <c r="I179" s="318" t="s">
        <v>1326</v>
      </c>
      <c r="J179" s="318">
        <v>10</v>
      </c>
      <c r="K179" s="361"/>
    </row>
    <row r="180" ht="15" customHeight="1">
      <c r="B180" s="340"/>
      <c r="C180" s="318" t="s">
        <v>154</v>
      </c>
      <c r="D180" s="318"/>
      <c r="E180" s="318"/>
      <c r="F180" s="339" t="s">
        <v>1324</v>
      </c>
      <c r="G180" s="318"/>
      <c r="H180" s="318" t="s">
        <v>1397</v>
      </c>
      <c r="I180" s="318" t="s">
        <v>1358</v>
      </c>
      <c r="J180" s="318"/>
      <c r="K180" s="361"/>
    </row>
    <row r="181" ht="15" customHeight="1">
      <c r="B181" s="340"/>
      <c r="C181" s="318" t="s">
        <v>1398</v>
      </c>
      <c r="D181" s="318"/>
      <c r="E181" s="318"/>
      <c r="F181" s="339" t="s">
        <v>1324</v>
      </c>
      <c r="G181" s="318"/>
      <c r="H181" s="318" t="s">
        <v>1399</v>
      </c>
      <c r="I181" s="318" t="s">
        <v>1358</v>
      </c>
      <c r="J181" s="318"/>
      <c r="K181" s="361"/>
    </row>
    <row r="182" ht="15" customHeight="1">
      <c r="B182" s="340"/>
      <c r="C182" s="318" t="s">
        <v>1387</v>
      </c>
      <c r="D182" s="318"/>
      <c r="E182" s="318"/>
      <c r="F182" s="339" t="s">
        <v>1324</v>
      </c>
      <c r="G182" s="318"/>
      <c r="H182" s="318" t="s">
        <v>1400</v>
      </c>
      <c r="I182" s="318" t="s">
        <v>1358</v>
      </c>
      <c r="J182" s="318"/>
      <c r="K182" s="361"/>
    </row>
    <row r="183" ht="15" customHeight="1">
      <c r="B183" s="340"/>
      <c r="C183" s="318" t="s">
        <v>156</v>
      </c>
      <c r="D183" s="318"/>
      <c r="E183" s="318"/>
      <c r="F183" s="339" t="s">
        <v>1330</v>
      </c>
      <c r="G183" s="318"/>
      <c r="H183" s="318" t="s">
        <v>1401</v>
      </c>
      <c r="I183" s="318" t="s">
        <v>1326</v>
      </c>
      <c r="J183" s="318">
        <v>50</v>
      </c>
      <c r="K183" s="361"/>
    </row>
    <row r="184" ht="15" customHeight="1">
      <c r="B184" s="340"/>
      <c r="C184" s="318" t="s">
        <v>1402</v>
      </c>
      <c r="D184" s="318"/>
      <c r="E184" s="318"/>
      <c r="F184" s="339" t="s">
        <v>1330</v>
      </c>
      <c r="G184" s="318"/>
      <c r="H184" s="318" t="s">
        <v>1403</v>
      </c>
      <c r="I184" s="318" t="s">
        <v>1404</v>
      </c>
      <c r="J184" s="318"/>
      <c r="K184" s="361"/>
    </row>
    <row r="185" ht="15" customHeight="1">
      <c r="B185" s="340"/>
      <c r="C185" s="318" t="s">
        <v>1405</v>
      </c>
      <c r="D185" s="318"/>
      <c r="E185" s="318"/>
      <c r="F185" s="339" t="s">
        <v>1330</v>
      </c>
      <c r="G185" s="318"/>
      <c r="H185" s="318" t="s">
        <v>1406</v>
      </c>
      <c r="I185" s="318" t="s">
        <v>1404</v>
      </c>
      <c r="J185" s="318"/>
      <c r="K185" s="361"/>
    </row>
    <row r="186" ht="15" customHeight="1">
      <c r="B186" s="340"/>
      <c r="C186" s="318" t="s">
        <v>1407</v>
      </c>
      <c r="D186" s="318"/>
      <c r="E186" s="318"/>
      <c r="F186" s="339" t="s">
        <v>1330</v>
      </c>
      <c r="G186" s="318"/>
      <c r="H186" s="318" t="s">
        <v>1408</v>
      </c>
      <c r="I186" s="318" t="s">
        <v>1404</v>
      </c>
      <c r="J186" s="318"/>
      <c r="K186" s="361"/>
    </row>
    <row r="187" ht="15" customHeight="1">
      <c r="B187" s="340"/>
      <c r="C187" s="373" t="s">
        <v>1409</v>
      </c>
      <c r="D187" s="318"/>
      <c r="E187" s="318"/>
      <c r="F187" s="339" t="s">
        <v>1330</v>
      </c>
      <c r="G187" s="318"/>
      <c r="H187" s="318" t="s">
        <v>1410</v>
      </c>
      <c r="I187" s="318" t="s">
        <v>1411</v>
      </c>
      <c r="J187" s="374" t="s">
        <v>1412</v>
      </c>
      <c r="K187" s="361"/>
    </row>
    <row r="188" ht="15" customHeight="1">
      <c r="B188" s="340"/>
      <c r="C188" s="324" t="s">
        <v>41</v>
      </c>
      <c r="D188" s="318"/>
      <c r="E188" s="318"/>
      <c r="F188" s="339" t="s">
        <v>1324</v>
      </c>
      <c r="G188" s="318"/>
      <c r="H188" s="314" t="s">
        <v>1413</v>
      </c>
      <c r="I188" s="318" t="s">
        <v>1414</v>
      </c>
      <c r="J188" s="318"/>
      <c r="K188" s="361"/>
    </row>
    <row r="189" ht="15" customHeight="1">
      <c r="B189" s="340"/>
      <c r="C189" s="324" t="s">
        <v>1415</v>
      </c>
      <c r="D189" s="318"/>
      <c r="E189" s="318"/>
      <c r="F189" s="339" t="s">
        <v>1324</v>
      </c>
      <c r="G189" s="318"/>
      <c r="H189" s="318" t="s">
        <v>1416</v>
      </c>
      <c r="I189" s="318" t="s">
        <v>1358</v>
      </c>
      <c r="J189" s="318"/>
      <c r="K189" s="361"/>
    </row>
    <row r="190" ht="15" customHeight="1">
      <c r="B190" s="340"/>
      <c r="C190" s="324" t="s">
        <v>1417</v>
      </c>
      <c r="D190" s="318"/>
      <c r="E190" s="318"/>
      <c r="F190" s="339" t="s">
        <v>1324</v>
      </c>
      <c r="G190" s="318"/>
      <c r="H190" s="318" t="s">
        <v>1418</v>
      </c>
      <c r="I190" s="318" t="s">
        <v>1358</v>
      </c>
      <c r="J190" s="318"/>
      <c r="K190" s="361"/>
    </row>
    <row r="191" ht="15" customHeight="1">
      <c r="B191" s="340"/>
      <c r="C191" s="324" t="s">
        <v>1419</v>
      </c>
      <c r="D191" s="318"/>
      <c r="E191" s="318"/>
      <c r="F191" s="339" t="s">
        <v>1330</v>
      </c>
      <c r="G191" s="318"/>
      <c r="H191" s="318" t="s">
        <v>1420</v>
      </c>
      <c r="I191" s="318" t="s">
        <v>1358</v>
      </c>
      <c r="J191" s="318"/>
      <c r="K191" s="361"/>
    </row>
    <row r="192" ht="15" customHeight="1">
      <c r="B192" s="367"/>
      <c r="C192" s="375"/>
      <c r="D192" s="349"/>
      <c r="E192" s="349"/>
      <c r="F192" s="349"/>
      <c r="G192" s="349"/>
      <c r="H192" s="349"/>
      <c r="I192" s="349"/>
      <c r="J192" s="349"/>
      <c r="K192" s="368"/>
    </row>
    <row r="193" ht="18.75" customHeight="1">
      <c r="B193" s="314"/>
      <c r="C193" s="318"/>
      <c r="D193" s="318"/>
      <c r="E193" s="318"/>
      <c r="F193" s="339"/>
      <c r="G193" s="318"/>
      <c r="H193" s="318"/>
      <c r="I193" s="318"/>
      <c r="J193" s="318"/>
      <c r="K193" s="314"/>
    </row>
    <row r="194" ht="18.75" customHeight="1">
      <c r="B194" s="314"/>
      <c r="C194" s="318"/>
      <c r="D194" s="318"/>
      <c r="E194" s="318"/>
      <c r="F194" s="339"/>
      <c r="G194" s="318"/>
      <c r="H194" s="318"/>
      <c r="I194" s="318"/>
      <c r="J194" s="318"/>
      <c r="K194" s="314"/>
    </row>
    <row r="195" ht="18.75" customHeight="1">
      <c r="B195" s="325"/>
      <c r="C195" s="325"/>
      <c r="D195" s="325"/>
      <c r="E195" s="325"/>
      <c r="F195" s="325"/>
      <c r="G195" s="325"/>
      <c r="H195" s="325"/>
      <c r="I195" s="325"/>
      <c r="J195" s="325"/>
      <c r="K195" s="325"/>
    </row>
    <row r="196" ht="13.5">
      <c r="B196" s="304"/>
      <c r="C196" s="305"/>
      <c r="D196" s="305"/>
      <c r="E196" s="305"/>
      <c r="F196" s="305"/>
      <c r="G196" s="305"/>
      <c r="H196" s="305"/>
      <c r="I196" s="305"/>
      <c r="J196" s="305"/>
      <c r="K196" s="306"/>
    </row>
    <row r="197" ht="21">
      <c r="B197" s="307"/>
      <c r="C197" s="308" t="s">
        <v>1421</v>
      </c>
      <c r="D197" s="308"/>
      <c r="E197" s="308"/>
      <c r="F197" s="308"/>
      <c r="G197" s="308"/>
      <c r="H197" s="308"/>
      <c r="I197" s="308"/>
      <c r="J197" s="308"/>
      <c r="K197" s="309"/>
    </row>
    <row r="198" ht="25.5" customHeight="1">
      <c r="B198" s="307"/>
      <c r="C198" s="376" t="s">
        <v>1422</v>
      </c>
      <c r="D198" s="376"/>
      <c r="E198" s="376"/>
      <c r="F198" s="376" t="s">
        <v>1423</v>
      </c>
      <c r="G198" s="377"/>
      <c r="H198" s="376" t="s">
        <v>1424</v>
      </c>
      <c r="I198" s="376"/>
      <c r="J198" s="376"/>
      <c r="K198" s="309"/>
    </row>
    <row r="199" ht="5.25" customHeight="1">
      <c r="B199" s="340"/>
      <c r="C199" s="337"/>
      <c r="D199" s="337"/>
      <c r="E199" s="337"/>
      <c r="F199" s="337"/>
      <c r="G199" s="318"/>
      <c r="H199" s="337"/>
      <c r="I199" s="337"/>
      <c r="J199" s="337"/>
      <c r="K199" s="361"/>
    </row>
    <row r="200" ht="15" customHeight="1">
      <c r="B200" s="340"/>
      <c r="C200" s="318" t="s">
        <v>1414</v>
      </c>
      <c r="D200" s="318"/>
      <c r="E200" s="318"/>
      <c r="F200" s="339" t="s">
        <v>42</v>
      </c>
      <c r="G200" s="318"/>
      <c r="H200" s="318" t="s">
        <v>1425</v>
      </c>
      <c r="I200" s="318"/>
      <c r="J200" s="318"/>
      <c r="K200" s="361"/>
    </row>
    <row r="201" ht="15" customHeight="1">
      <c r="B201" s="340"/>
      <c r="C201" s="346"/>
      <c r="D201" s="318"/>
      <c r="E201" s="318"/>
      <c r="F201" s="339" t="s">
        <v>43</v>
      </c>
      <c r="G201" s="318"/>
      <c r="H201" s="318" t="s">
        <v>1426</v>
      </c>
      <c r="I201" s="318"/>
      <c r="J201" s="318"/>
      <c r="K201" s="361"/>
    </row>
    <row r="202" ht="15" customHeight="1">
      <c r="B202" s="340"/>
      <c r="C202" s="346"/>
      <c r="D202" s="318"/>
      <c r="E202" s="318"/>
      <c r="F202" s="339" t="s">
        <v>46</v>
      </c>
      <c r="G202" s="318"/>
      <c r="H202" s="318" t="s">
        <v>1427</v>
      </c>
      <c r="I202" s="318"/>
      <c r="J202" s="318"/>
      <c r="K202" s="361"/>
    </row>
    <row r="203" ht="15" customHeight="1">
      <c r="B203" s="340"/>
      <c r="C203" s="318"/>
      <c r="D203" s="318"/>
      <c r="E203" s="318"/>
      <c r="F203" s="339" t="s">
        <v>44</v>
      </c>
      <c r="G203" s="318"/>
      <c r="H203" s="318" t="s">
        <v>1428</v>
      </c>
      <c r="I203" s="318"/>
      <c r="J203" s="318"/>
      <c r="K203" s="361"/>
    </row>
    <row r="204" ht="15" customHeight="1">
      <c r="B204" s="340"/>
      <c r="C204" s="318"/>
      <c r="D204" s="318"/>
      <c r="E204" s="318"/>
      <c r="F204" s="339" t="s">
        <v>45</v>
      </c>
      <c r="G204" s="318"/>
      <c r="H204" s="318" t="s">
        <v>1429</v>
      </c>
      <c r="I204" s="318"/>
      <c r="J204" s="318"/>
      <c r="K204" s="361"/>
    </row>
    <row r="205" ht="15" customHeight="1">
      <c r="B205" s="340"/>
      <c r="C205" s="318"/>
      <c r="D205" s="318"/>
      <c r="E205" s="318"/>
      <c r="F205" s="339"/>
      <c r="G205" s="318"/>
      <c r="H205" s="318"/>
      <c r="I205" s="318"/>
      <c r="J205" s="318"/>
      <c r="K205" s="361"/>
    </row>
    <row r="206" ht="15" customHeight="1">
      <c r="B206" s="340"/>
      <c r="C206" s="318" t="s">
        <v>1370</v>
      </c>
      <c r="D206" s="318"/>
      <c r="E206" s="318"/>
      <c r="F206" s="339" t="s">
        <v>77</v>
      </c>
      <c r="G206" s="318"/>
      <c r="H206" s="318" t="s">
        <v>1430</v>
      </c>
      <c r="I206" s="318"/>
      <c r="J206" s="318"/>
      <c r="K206" s="361"/>
    </row>
    <row r="207" ht="15" customHeight="1">
      <c r="B207" s="340"/>
      <c r="C207" s="346"/>
      <c r="D207" s="318"/>
      <c r="E207" s="318"/>
      <c r="F207" s="339" t="s">
        <v>1270</v>
      </c>
      <c r="G207" s="318"/>
      <c r="H207" s="318" t="s">
        <v>1271</v>
      </c>
      <c r="I207" s="318"/>
      <c r="J207" s="318"/>
      <c r="K207" s="361"/>
    </row>
    <row r="208" ht="15" customHeight="1">
      <c r="B208" s="340"/>
      <c r="C208" s="318"/>
      <c r="D208" s="318"/>
      <c r="E208" s="318"/>
      <c r="F208" s="339" t="s">
        <v>1268</v>
      </c>
      <c r="G208" s="318"/>
      <c r="H208" s="318" t="s">
        <v>1431</v>
      </c>
      <c r="I208" s="318"/>
      <c r="J208" s="318"/>
      <c r="K208" s="361"/>
    </row>
    <row r="209" ht="15" customHeight="1">
      <c r="B209" s="378"/>
      <c r="C209" s="346"/>
      <c r="D209" s="346"/>
      <c r="E209" s="346"/>
      <c r="F209" s="339" t="s">
        <v>1272</v>
      </c>
      <c r="G209" s="324"/>
      <c r="H209" s="365" t="s">
        <v>1273</v>
      </c>
      <c r="I209" s="365"/>
      <c r="J209" s="365"/>
      <c r="K209" s="379"/>
    </row>
    <row r="210" ht="15" customHeight="1">
      <c r="B210" s="378"/>
      <c r="C210" s="346"/>
      <c r="D210" s="346"/>
      <c r="E210" s="346"/>
      <c r="F210" s="339" t="s">
        <v>175</v>
      </c>
      <c r="G210" s="324"/>
      <c r="H210" s="365" t="s">
        <v>1432</v>
      </c>
      <c r="I210" s="365"/>
      <c r="J210" s="365"/>
      <c r="K210" s="379"/>
    </row>
    <row r="211" ht="15" customHeight="1">
      <c r="B211" s="378"/>
      <c r="C211" s="346"/>
      <c r="D211" s="346"/>
      <c r="E211" s="346"/>
      <c r="F211" s="380"/>
      <c r="G211" s="324"/>
      <c r="H211" s="381"/>
      <c r="I211" s="381"/>
      <c r="J211" s="381"/>
      <c r="K211" s="379"/>
    </row>
    <row r="212" ht="15" customHeight="1">
      <c r="B212" s="378"/>
      <c r="C212" s="318" t="s">
        <v>1394</v>
      </c>
      <c r="D212" s="346"/>
      <c r="E212" s="346"/>
      <c r="F212" s="339">
        <v>1</v>
      </c>
      <c r="G212" s="324"/>
      <c r="H212" s="365" t="s">
        <v>1433</v>
      </c>
      <c r="I212" s="365"/>
      <c r="J212" s="365"/>
      <c r="K212" s="379"/>
    </row>
    <row r="213" ht="15" customHeight="1">
      <c r="B213" s="378"/>
      <c r="C213" s="346"/>
      <c r="D213" s="346"/>
      <c r="E213" s="346"/>
      <c r="F213" s="339">
        <v>2</v>
      </c>
      <c r="G213" s="324"/>
      <c r="H213" s="365" t="s">
        <v>1434</v>
      </c>
      <c r="I213" s="365"/>
      <c r="J213" s="365"/>
      <c r="K213" s="379"/>
    </row>
    <row r="214" ht="15" customHeight="1">
      <c r="B214" s="378"/>
      <c r="C214" s="346"/>
      <c r="D214" s="346"/>
      <c r="E214" s="346"/>
      <c r="F214" s="339">
        <v>3</v>
      </c>
      <c r="G214" s="324"/>
      <c r="H214" s="365" t="s">
        <v>1435</v>
      </c>
      <c r="I214" s="365"/>
      <c r="J214" s="365"/>
      <c r="K214" s="379"/>
    </row>
    <row r="215" ht="15" customHeight="1">
      <c r="B215" s="378"/>
      <c r="C215" s="346"/>
      <c r="D215" s="346"/>
      <c r="E215" s="346"/>
      <c r="F215" s="339">
        <v>4</v>
      </c>
      <c r="G215" s="324"/>
      <c r="H215" s="365" t="s">
        <v>1436</v>
      </c>
      <c r="I215" s="365"/>
      <c r="J215" s="365"/>
      <c r="K215" s="379"/>
    </row>
    <row r="216" ht="12.75" customHeight="1">
      <c r="B216" s="382"/>
      <c r="C216" s="383"/>
      <c r="D216" s="383"/>
      <c r="E216" s="383"/>
      <c r="F216" s="383"/>
      <c r="G216" s="383"/>
      <c r="H216" s="383"/>
      <c r="I216" s="383"/>
      <c r="J216" s="383"/>
      <c r="K216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140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142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ROUND(SUM(BE83:BE120), 2)</f>
        <v>0</v>
      </c>
      <c r="G32" s="47"/>
      <c r="H32" s="47"/>
      <c r="I32" s="170">
        <v>0.20999999999999999</v>
      </c>
      <c r="J32" s="169">
        <f>ROUND(ROUND((SUM(BE83:BE120)),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ROUND(SUM(BF83:BF120), 2)</f>
        <v>0</v>
      </c>
      <c r="G33" s="47"/>
      <c r="H33" s="47"/>
      <c r="I33" s="170">
        <v>0.14999999999999999</v>
      </c>
      <c r="J33" s="169">
        <f>ROUND(ROUND((SUM(BF83:BF120)),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ROUND(SUM(BG83:BG120),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ROUND(SUM(BH83:BH120),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ROUND(SUM(BI83:BI120),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140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01 - Technologická část SSZT - dodávky, montáže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J83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149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150</v>
      </c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6.5" customHeight="1">
      <c r="B71" s="46"/>
      <c r="C71" s="74"/>
      <c r="D71" s="74"/>
      <c r="E71" s="197" t="str">
        <f>E7</f>
        <v>Oprava kolejové brzdy a kompresorové stanice v ŽST Most n.n. St4</v>
      </c>
      <c r="F71" s="76"/>
      <c r="G71" s="76"/>
      <c r="H71" s="76"/>
      <c r="I71" s="196"/>
      <c r="J71" s="74"/>
      <c r="K71" s="74"/>
      <c r="L71" s="72"/>
    </row>
    <row r="72">
      <c r="B72" s="28"/>
      <c r="C72" s="76" t="s">
        <v>139</v>
      </c>
      <c r="D72" s="198"/>
      <c r="E72" s="198"/>
      <c r="F72" s="198"/>
      <c r="G72" s="198"/>
      <c r="H72" s="198"/>
      <c r="I72" s="148"/>
      <c r="J72" s="198"/>
      <c r="K72" s="198"/>
      <c r="L72" s="199"/>
    </row>
    <row r="73" s="1" customFormat="1" ht="16.5" customHeight="1">
      <c r="B73" s="46"/>
      <c r="C73" s="74"/>
      <c r="D73" s="74"/>
      <c r="E73" s="197" t="s">
        <v>140</v>
      </c>
      <c r="F73" s="74"/>
      <c r="G73" s="74"/>
      <c r="H73" s="74"/>
      <c r="I73" s="196"/>
      <c r="J73" s="74"/>
      <c r="K73" s="74"/>
      <c r="L73" s="72"/>
    </row>
    <row r="74" s="1" customFormat="1" ht="14.4" customHeight="1">
      <c r="B74" s="46"/>
      <c r="C74" s="76" t="s">
        <v>141</v>
      </c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01 - Technologická část SSZT - dodávky, montáže</v>
      </c>
      <c r="F75" s="74"/>
      <c r="G75" s="74"/>
      <c r="H75" s="74"/>
      <c r="I75" s="196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0" t="str">
        <f>F14</f>
        <v>ŽST Most n.n. - St4</v>
      </c>
      <c r="G77" s="74"/>
      <c r="H77" s="74"/>
      <c r="I77" s="201" t="s">
        <v>25</v>
      </c>
      <c r="J77" s="85" t="str">
        <f>IF(J14="","",J14)</f>
        <v>13. 9. 2018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200" t="str">
        <f>E17</f>
        <v>SŽDC s.o., OŘ UNL, SSZT</v>
      </c>
      <c r="G79" s="74"/>
      <c r="H79" s="74"/>
      <c r="I79" s="201" t="s">
        <v>33</v>
      </c>
      <c r="J79" s="200" t="str">
        <f>E23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200" t="str">
        <f>IF(E20="","",E20)</f>
        <v/>
      </c>
      <c r="G80" s="74"/>
      <c r="H80" s="74"/>
      <c r="I80" s="196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9" customFormat="1" ht="29.28" customHeight="1">
      <c r="B82" s="202"/>
      <c r="C82" s="203" t="s">
        <v>151</v>
      </c>
      <c r="D82" s="204" t="s">
        <v>56</v>
      </c>
      <c r="E82" s="204" t="s">
        <v>52</v>
      </c>
      <c r="F82" s="204" t="s">
        <v>152</v>
      </c>
      <c r="G82" s="204" t="s">
        <v>153</v>
      </c>
      <c r="H82" s="204" t="s">
        <v>154</v>
      </c>
      <c r="I82" s="205" t="s">
        <v>155</v>
      </c>
      <c r="J82" s="204" t="s">
        <v>146</v>
      </c>
      <c r="K82" s="206" t="s">
        <v>156</v>
      </c>
      <c r="L82" s="207"/>
      <c r="M82" s="102" t="s">
        <v>157</v>
      </c>
      <c r="N82" s="103" t="s">
        <v>41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147</v>
      </c>
      <c r="D83" s="74"/>
      <c r="E83" s="74"/>
      <c r="F83" s="74"/>
      <c r="G83" s="74"/>
      <c r="H83" s="74"/>
      <c r="I83" s="196"/>
      <c r="J83" s="208">
        <f>BK83</f>
        <v>0</v>
      </c>
      <c r="K83" s="74"/>
      <c r="L83" s="72"/>
      <c r="M83" s="105"/>
      <c r="N83" s="106"/>
      <c r="O83" s="106"/>
      <c r="P83" s="209">
        <f>P84+P85+P86</f>
        <v>0</v>
      </c>
      <c r="Q83" s="106"/>
      <c r="R83" s="209">
        <f>R84+R85+R86</f>
        <v>0</v>
      </c>
      <c r="S83" s="106"/>
      <c r="T83" s="210">
        <f>T84+T85+T86</f>
        <v>0</v>
      </c>
      <c r="AT83" s="24" t="s">
        <v>70</v>
      </c>
      <c r="AU83" s="24" t="s">
        <v>148</v>
      </c>
      <c r="BK83" s="211">
        <f>BK84+BK85+BK86</f>
        <v>0</v>
      </c>
    </row>
    <row r="84" s="1" customFormat="1" ht="25.5" customHeight="1">
      <c r="B84" s="46"/>
      <c r="C84" s="212" t="s">
        <v>78</v>
      </c>
      <c r="D84" s="212" t="s">
        <v>164</v>
      </c>
      <c r="E84" s="213" t="s">
        <v>165</v>
      </c>
      <c r="F84" s="214" t="s">
        <v>166</v>
      </c>
      <c r="G84" s="215" t="s">
        <v>167</v>
      </c>
      <c r="H84" s="216">
        <v>2</v>
      </c>
      <c r="I84" s="217"/>
      <c r="J84" s="218">
        <f>ROUND(I84*H84,2)</f>
        <v>0</v>
      </c>
      <c r="K84" s="214" t="s">
        <v>168</v>
      </c>
      <c r="L84" s="219"/>
      <c r="M84" s="220" t="s">
        <v>21</v>
      </c>
      <c r="N84" s="221" t="s">
        <v>42</v>
      </c>
      <c r="O84" s="47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4" t="s">
        <v>169</v>
      </c>
      <c r="AT84" s="24" t="s">
        <v>164</v>
      </c>
      <c r="AU84" s="24" t="s">
        <v>71</v>
      </c>
      <c r="AY84" s="24" t="s">
        <v>170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24" t="s">
        <v>78</v>
      </c>
      <c r="BK84" s="224">
        <f>ROUND(I84*H84,2)</f>
        <v>0</v>
      </c>
      <c r="BL84" s="24" t="s">
        <v>169</v>
      </c>
      <c r="BM84" s="24" t="s">
        <v>171</v>
      </c>
    </row>
    <row r="85" s="1" customFormat="1" ht="25.5" customHeight="1">
      <c r="B85" s="46"/>
      <c r="C85" s="212" t="s">
        <v>80</v>
      </c>
      <c r="D85" s="212" t="s">
        <v>164</v>
      </c>
      <c r="E85" s="213" t="s">
        <v>172</v>
      </c>
      <c r="F85" s="214" t="s">
        <v>173</v>
      </c>
      <c r="G85" s="215" t="s">
        <v>167</v>
      </c>
      <c r="H85" s="216">
        <v>2</v>
      </c>
      <c r="I85" s="217"/>
      <c r="J85" s="218">
        <f>ROUND(I85*H85,2)</f>
        <v>0</v>
      </c>
      <c r="K85" s="214" t="s">
        <v>168</v>
      </c>
      <c r="L85" s="219"/>
      <c r="M85" s="220" t="s">
        <v>21</v>
      </c>
      <c r="N85" s="221" t="s">
        <v>42</v>
      </c>
      <c r="O85" s="47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4" t="s">
        <v>169</v>
      </c>
      <c r="AT85" s="24" t="s">
        <v>164</v>
      </c>
      <c r="AU85" s="24" t="s">
        <v>71</v>
      </c>
      <c r="AY85" s="24" t="s">
        <v>170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4" t="s">
        <v>78</v>
      </c>
      <c r="BK85" s="224">
        <f>ROUND(I85*H85,2)</f>
        <v>0</v>
      </c>
      <c r="BL85" s="24" t="s">
        <v>169</v>
      </c>
      <c r="BM85" s="24" t="s">
        <v>174</v>
      </c>
    </row>
    <row r="86" s="10" customFormat="1" ht="37.44" customHeight="1">
      <c r="B86" s="225"/>
      <c r="C86" s="226"/>
      <c r="D86" s="227" t="s">
        <v>70</v>
      </c>
      <c r="E86" s="228" t="s">
        <v>175</v>
      </c>
      <c r="F86" s="228" t="s">
        <v>176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SUM(P87:P120)</f>
        <v>0</v>
      </c>
      <c r="Q86" s="233"/>
      <c r="R86" s="234">
        <f>SUM(R87:R120)</f>
        <v>0</v>
      </c>
      <c r="S86" s="233"/>
      <c r="T86" s="235">
        <f>SUM(T87:T120)</f>
        <v>0</v>
      </c>
      <c r="AR86" s="236" t="s">
        <v>177</v>
      </c>
      <c r="AT86" s="237" t="s">
        <v>70</v>
      </c>
      <c r="AU86" s="237" t="s">
        <v>71</v>
      </c>
      <c r="AY86" s="236" t="s">
        <v>170</v>
      </c>
      <c r="BK86" s="238">
        <f>SUM(BK87:BK120)</f>
        <v>0</v>
      </c>
    </row>
    <row r="87" s="1" customFormat="1" ht="38.25" customHeight="1">
      <c r="B87" s="46"/>
      <c r="C87" s="212" t="s">
        <v>178</v>
      </c>
      <c r="D87" s="212" t="s">
        <v>164</v>
      </c>
      <c r="E87" s="213" t="s">
        <v>179</v>
      </c>
      <c r="F87" s="214" t="s">
        <v>180</v>
      </c>
      <c r="G87" s="215" t="s">
        <v>167</v>
      </c>
      <c r="H87" s="216">
        <v>4</v>
      </c>
      <c r="I87" s="217"/>
      <c r="J87" s="218">
        <f>ROUND(I87*H87,2)</f>
        <v>0</v>
      </c>
      <c r="K87" s="214" t="s">
        <v>168</v>
      </c>
      <c r="L87" s="219"/>
      <c r="M87" s="220" t="s">
        <v>21</v>
      </c>
      <c r="N87" s="221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169</v>
      </c>
      <c r="AT87" s="24" t="s">
        <v>164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169</v>
      </c>
      <c r="BM87" s="24" t="s">
        <v>181</v>
      </c>
    </row>
    <row r="88" s="1" customFormat="1" ht="38.25" customHeight="1">
      <c r="B88" s="46"/>
      <c r="C88" s="212" t="s">
        <v>182</v>
      </c>
      <c r="D88" s="212" t="s">
        <v>164</v>
      </c>
      <c r="E88" s="213" t="s">
        <v>183</v>
      </c>
      <c r="F88" s="214" t="s">
        <v>184</v>
      </c>
      <c r="G88" s="215" t="s">
        <v>167</v>
      </c>
      <c r="H88" s="216">
        <v>2</v>
      </c>
      <c r="I88" s="217"/>
      <c r="J88" s="218">
        <f>ROUND(I88*H88,2)</f>
        <v>0</v>
      </c>
      <c r="K88" s="214" t="s">
        <v>168</v>
      </c>
      <c r="L88" s="219"/>
      <c r="M88" s="220" t="s">
        <v>21</v>
      </c>
      <c r="N88" s="221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169</v>
      </c>
      <c r="AT88" s="24" t="s">
        <v>164</v>
      </c>
      <c r="AU88" s="24" t="s">
        <v>78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169</v>
      </c>
      <c r="BM88" s="24" t="s">
        <v>185</v>
      </c>
    </row>
    <row r="89" s="1" customFormat="1" ht="16.5" customHeight="1">
      <c r="B89" s="46"/>
      <c r="C89" s="212" t="s">
        <v>186</v>
      </c>
      <c r="D89" s="212" t="s">
        <v>164</v>
      </c>
      <c r="E89" s="213" t="s">
        <v>187</v>
      </c>
      <c r="F89" s="214" t="s">
        <v>188</v>
      </c>
      <c r="G89" s="215" t="s">
        <v>167</v>
      </c>
      <c r="H89" s="216">
        <v>2</v>
      </c>
      <c r="I89" s="217"/>
      <c r="J89" s="218">
        <f>ROUND(I89*H89,2)</f>
        <v>0</v>
      </c>
      <c r="K89" s="214" t="s">
        <v>168</v>
      </c>
      <c r="L89" s="219"/>
      <c r="M89" s="220" t="s">
        <v>21</v>
      </c>
      <c r="N89" s="221" t="s">
        <v>42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169</v>
      </c>
      <c r="AT89" s="24" t="s">
        <v>164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169</v>
      </c>
      <c r="BM89" s="24" t="s">
        <v>189</v>
      </c>
    </row>
    <row r="90" s="1" customFormat="1" ht="25.5" customHeight="1">
      <c r="B90" s="46"/>
      <c r="C90" s="212" t="s">
        <v>190</v>
      </c>
      <c r="D90" s="212" t="s">
        <v>164</v>
      </c>
      <c r="E90" s="213" t="s">
        <v>191</v>
      </c>
      <c r="F90" s="214" t="s">
        <v>192</v>
      </c>
      <c r="G90" s="215" t="s">
        <v>167</v>
      </c>
      <c r="H90" s="216">
        <v>4</v>
      </c>
      <c r="I90" s="217"/>
      <c r="J90" s="218">
        <f>ROUND(I90*H90,2)</f>
        <v>0</v>
      </c>
      <c r="K90" s="214" t="s">
        <v>168</v>
      </c>
      <c r="L90" s="219"/>
      <c r="M90" s="220" t="s">
        <v>21</v>
      </c>
      <c r="N90" s="221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169</v>
      </c>
      <c r="AT90" s="24" t="s">
        <v>164</v>
      </c>
      <c r="AU90" s="24" t="s">
        <v>78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169</v>
      </c>
      <c r="BM90" s="24" t="s">
        <v>193</v>
      </c>
    </row>
    <row r="91" s="1" customFormat="1" ht="38.25" customHeight="1">
      <c r="B91" s="46"/>
      <c r="C91" s="212" t="s">
        <v>194</v>
      </c>
      <c r="D91" s="212" t="s">
        <v>164</v>
      </c>
      <c r="E91" s="213" t="s">
        <v>195</v>
      </c>
      <c r="F91" s="214" t="s">
        <v>196</v>
      </c>
      <c r="G91" s="215" t="s">
        <v>167</v>
      </c>
      <c r="H91" s="216">
        <v>2</v>
      </c>
      <c r="I91" s="217"/>
      <c r="J91" s="218">
        <f>ROUND(I91*H91,2)</f>
        <v>0</v>
      </c>
      <c r="K91" s="214" t="s">
        <v>168</v>
      </c>
      <c r="L91" s="219"/>
      <c r="M91" s="220" t="s">
        <v>21</v>
      </c>
      <c r="N91" s="221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169</v>
      </c>
      <c r="AT91" s="24" t="s">
        <v>164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169</v>
      </c>
      <c r="BM91" s="24" t="s">
        <v>197</v>
      </c>
    </row>
    <row r="92" s="1" customFormat="1" ht="51" customHeight="1">
      <c r="B92" s="46"/>
      <c r="C92" s="212" t="s">
        <v>198</v>
      </c>
      <c r="D92" s="212" t="s">
        <v>164</v>
      </c>
      <c r="E92" s="213" t="s">
        <v>199</v>
      </c>
      <c r="F92" s="214" t="s">
        <v>200</v>
      </c>
      <c r="G92" s="215" t="s">
        <v>167</v>
      </c>
      <c r="H92" s="216">
        <v>2</v>
      </c>
      <c r="I92" s="217"/>
      <c r="J92" s="218">
        <f>ROUND(I92*H92,2)</f>
        <v>0</v>
      </c>
      <c r="K92" s="214" t="s">
        <v>168</v>
      </c>
      <c r="L92" s="219"/>
      <c r="M92" s="220" t="s">
        <v>21</v>
      </c>
      <c r="N92" s="221" t="s">
        <v>42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169</v>
      </c>
      <c r="AT92" s="24" t="s">
        <v>164</v>
      </c>
      <c r="AU92" s="24" t="s">
        <v>78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169</v>
      </c>
      <c r="BM92" s="24" t="s">
        <v>201</v>
      </c>
    </row>
    <row r="93" s="1" customFormat="1" ht="38.25" customHeight="1">
      <c r="B93" s="46"/>
      <c r="C93" s="212" t="s">
        <v>9</v>
      </c>
      <c r="D93" s="212" t="s">
        <v>164</v>
      </c>
      <c r="E93" s="213" t="s">
        <v>202</v>
      </c>
      <c r="F93" s="214" t="s">
        <v>203</v>
      </c>
      <c r="G93" s="215" t="s">
        <v>167</v>
      </c>
      <c r="H93" s="216">
        <v>2</v>
      </c>
      <c r="I93" s="217"/>
      <c r="J93" s="218">
        <f>ROUND(I93*H93,2)</f>
        <v>0</v>
      </c>
      <c r="K93" s="214" t="s">
        <v>168</v>
      </c>
      <c r="L93" s="219"/>
      <c r="M93" s="220" t="s">
        <v>21</v>
      </c>
      <c r="N93" s="221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169</v>
      </c>
      <c r="AT93" s="24" t="s">
        <v>164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169</v>
      </c>
      <c r="BM93" s="24" t="s">
        <v>204</v>
      </c>
    </row>
    <row r="94" s="1" customFormat="1" ht="38.25" customHeight="1">
      <c r="B94" s="46"/>
      <c r="C94" s="212" t="s">
        <v>205</v>
      </c>
      <c r="D94" s="212" t="s">
        <v>164</v>
      </c>
      <c r="E94" s="213" t="s">
        <v>206</v>
      </c>
      <c r="F94" s="214" t="s">
        <v>207</v>
      </c>
      <c r="G94" s="215" t="s">
        <v>167</v>
      </c>
      <c r="H94" s="216">
        <v>2</v>
      </c>
      <c r="I94" s="217"/>
      <c r="J94" s="218">
        <f>ROUND(I94*H94,2)</f>
        <v>0</v>
      </c>
      <c r="K94" s="214" t="s">
        <v>168</v>
      </c>
      <c r="L94" s="219"/>
      <c r="M94" s="220" t="s">
        <v>21</v>
      </c>
      <c r="N94" s="221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169</v>
      </c>
      <c r="AT94" s="24" t="s">
        <v>164</v>
      </c>
      <c r="AU94" s="24" t="s">
        <v>78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169</v>
      </c>
      <c r="BM94" s="24" t="s">
        <v>208</v>
      </c>
    </row>
    <row r="95" s="1" customFormat="1" ht="51" customHeight="1">
      <c r="B95" s="46"/>
      <c r="C95" s="212" t="s">
        <v>209</v>
      </c>
      <c r="D95" s="212" t="s">
        <v>164</v>
      </c>
      <c r="E95" s="213" t="s">
        <v>210</v>
      </c>
      <c r="F95" s="214" t="s">
        <v>211</v>
      </c>
      <c r="G95" s="215" t="s">
        <v>167</v>
      </c>
      <c r="H95" s="216">
        <v>2</v>
      </c>
      <c r="I95" s="217"/>
      <c r="J95" s="218">
        <f>ROUND(I95*H95,2)</f>
        <v>0</v>
      </c>
      <c r="K95" s="214" t="s">
        <v>168</v>
      </c>
      <c r="L95" s="219"/>
      <c r="M95" s="220" t="s">
        <v>21</v>
      </c>
      <c r="N95" s="221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169</v>
      </c>
      <c r="AT95" s="24" t="s">
        <v>164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169</v>
      </c>
      <c r="BM95" s="24" t="s">
        <v>212</v>
      </c>
    </row>
    <row r="96" s="1" customFormat="1" ht="38.25" customHeight="1">
      <c r="B96" s="46"/>
      <c r="C96" s="212" t="s">
        <v>213</v>
      </c>
      <c r="D96" s="212" t="s">
        <v>164</v>
      </c>
      <c r="E96" s="213" t="s">
        <v>214</v>
      </c>
      <c r="F96" s="214" t="s">
        <v>215</v>
      </c>
      <c r="G96" s="215" t="s">
        <v>167</v>
      </c>
      <c r="H96" s="216">
        <v>2</v>
      </c>
      <c r="I96" s="217"/>
      <c r="J96" s="218">
        <f>ROUND(I96*H96,2)</f>
        <v>0</v>
      </c>
      <c r="K96" s="214" t="s">
        <v>168</v>
      </c>
      <c r="L96" s="219"/>
      <c r="M96" s="220" t="s">
        <v>21</v>
      </c>
      <c r="N96" s="221" t="s">
        <v>42</v>
      </c>
      <c r="O96" s="47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4" t="s">
        <v>169</v>
      </c>
      <c r="AT96" s="24" t="s">
        <v>164</v>
      </c>
      <c r="AU96" s="24" t="s">
        <v>78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169</v>
      </c>
      <c r="BM96" s="24" t="s">
        <v>216</v>
      </c>
    </row>
    <row r="97" s="1" customFormat="1" ht="38.25" customHeight="1">
      <c r="B97" s="46"/>
      <c r="C97" s="212" t="s">
        <v>217</v>
      </c>
      <c r="D97" s="212" t="s">
        <v>164</v>
      </c>
      <c r="E97" s="213" t="s">
        <v>218</v>
      </c>
      <c r="F97" s="214" t="s">
        <v>219</v>
      </c>
      <c r="G97" s="215" t="s">
        <v>167</v>
      </c>
      <c r="H97" s="216">
        <v>2</v>
      </c>
      <c r="I97" s="217"/>
      <c r="J97" s="218">
        <f>ROUND(I97*H97,2)</f>
        <v>0</v>
      </c>
      <c r="K97" s="214" t="s">
        <v>168</v>
      </c>
      <c r="L97" s="219"/>
      <c r="M97" s="220" t="s">
        <v>21</v>
      </c>
      <c r="N97" s="221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169</v>
      </c>
      <c r="AT97" s="24" t="s">
        <v>164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169</v>
      </c>
      <c r="BM97" s="24" t="s">
        <v>220</v>
      </c>
    </row>
    <row r="98" s="1" customFormat="1" ht="51" customHeight="1">
      <c r="B98" s="46"/>
      <c r="C98" s="212" t="s">
        <v>221</v>
      </c>
      <c r="D98" s="212" t="s">
        <v>164</v>
      </c>
      <c r="E98" s="213" t="s">
        <v>222</v>
      </c>
      <c r="F98" s="214" t="s">
        <v>223</v>
      </c>
      <c r="G98" s="215" t="s">
        <v>167</v>
      </c>
      <c r="H98" s="216">
        <v>26</v>
      </c>
      <c r="I98" s="217"/>
      <c r="J98" s="218">
        <f>ROUND(I98*H98,2)</f>
        <v>0</v>
      </c>
      <c r="K98" s="214" t="s">
        <v>168</v>
      </c>
      <c r="L98" s="219"/>
      <c r="M98" s="220" t="s">
        <v>21</v>
      </c>
      <c r="N98" s="221" t="s">
        <v>42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169</v>
      </c>
      <c r="AT98" s="24" t="s">
        <v>164</v>
      </c>
      <c r="AU98" s="24" t="s">
        <v>78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169</v>
      </c>
      <c r="BM98" s="24" t="s">
        <v>224</v>
      </c>
    </row>
    <row r="99" s="1" customFormat="1" ht="38.25" customHeight="1">
      <c r="B99" s="46"/>
      <c r="C99" s="212" t="s">
        <v>225</v>
      </c>
      <c r="D99" s="212" t="s">
        <v>164</v>
      </c>
      <c r="E99" s="213" t="s">
        <v>226</v>
      </c>
      <c r="F99" s="214" t="s">
        <v>227</v>
      </c>
      <c r="G99" s="215" t="s">
        <v>167</v>
      </c>
      <c r="H99" s="216">
        <v>2</v>
      </c>
      <c r="I99" s="217"/>
      <c r="J99" s="218">
        <f>ROUND(I99*H99,2)</f>
        <v>0</v>
      </c>
      <c r="K99" s="214" t="s">
        <v>168</v>
      </c>
      <c r="L99" s="219"/>
      <c r="M99" s="220" t="s">
        <v>21</v>
      </c>
      <c r="N99" s="221" t="s">
        <v>42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169</v>
      </c>
      <c r="AT99" s="24" t="s">
        <v>164</v>
      </c>
      <c r="AU99" s="24" t="s">
        <v>78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78</v>
      </c>
      <c r="BK99" s="224">
        <f>ROUND(I99*H99,2)</f>
        <v>0</v>
      </c>
      <c r="BL99" s="24" t="s">
        <v>169</v>
      </c>
      <c r="BM99" s="24" t="s">
        <v>228</v>
      </c>
    </row>
    <row r="100" s="1" customFormat="1" ht="16.5" customHeight="1">
      <c r="B100" s="46"/>
      <c r="C100" s="212" t="s">
        <v>229</v>
      </c>
      <c r="D100" s="212" t="s">
        <v>164</v>
      </c>
      <c r="E100" s="213" t="s">
        <v>230</v>
      </c>
      <c r="F100" s="214" t="s">
        <v>231</v>
      </c>
      <c r="G100" s="215" t="s">
        <v>167</v>
      </c>
      <c r="H100" s="216">
        <v>26</v>
      </c>
      <c r="I100" s="217"/>
      <c r="J100" s="218">
        <f>ROUND(I100*H100,2)</f>
        <v>0</v>
      </c>
      <c r="K100" s="214" t="s">
        <v>168</v>
      </c>
      <c r="L100" s="219"/>
      <c r="M100" s="220" t="s">
        <v>21</v>
      </c>
      <c r="N100" s="221" t="s">
        <v>42</v>
      </c>
      <c r="O100" s="47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AR100" s="24" t="s">
        <v>169</v>
      </c>
      <c r="AT100" s="24" t="s">
        <v>164</v>
      </c>
      <c r="AU100" s="24" t="s">
        <v>78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78</v>
      </c>
      <c r="BK100" s="224">
        <f>ROUND(I100*H100,2)</f>
        <v>0</v>
      </c>
      <c r="BL100" s="24" t="s">
        <v>169</v>
      </c>
      <c r="BM100" s="24" t="s">
        <v>232</v>
      </c>
    </row>
    <row r="101" s="1" customFormat="1" ht="16.5" customHeight="1">
      <c r="B101" s="46"/>
      <c r="C101" s="212" t="s">
        <v>233</v>
      </c>
      <c r="D101" s="212" t="s">
        <v>164</v>
      </c>
      <c r="E101" s="213" t="s">
        <v>234</v>
      </c>
      <c r="F101" s="214" t="s">
        <v>235</v>
      </c>
      <c r="G101" s="215" t="s">
        <v>167</v>
      </c>
      <c r="H101" s="216">
        <v>2</v>
      </c>
      <c r="I101" s="217"/>
      <c r="J101" s="218">
        <f>ROUND(I101*H101,2)</f>
        <v>0</v>
      </c>
      <c r="K101" s="214" t="s">
        <v>168</v>
      </c>
      <c r="L101" s="219"/>
      <c r="M101" s="220" t="s">
        <v>21</v>
      </c>
      <c r="N101" s="221" t="s">
        <v>42</v>
      </c>
      <c r="O101" s="47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4" t="s">
        <v>169</v>
      </c>
      <c r="AT101" s="24" t="s">
        <v>164</v>
      </c>
      <c r="AU101" s="24" t="s">
        <v>78</v>
      </c>
      <c r="AY101" s="24" t="s">
        <v>170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4" t="s">
        <v>78</v>
      </c>
      <c r="BK101" s="224">
        <f>ROUND(I101*H101,2)</f>
        <v>0</v>
      </c>
      <c r="BL101" s="24" t="s">
        <v>169</v>
      </c>
      <c r="BM101" s="24" t="s">
        <v>236</v>
      </c>
    </row>
    <row r="102" s="1" customFormat="1" ht="16.5" customHeight="1">
      <c r="B102" s="46"/>
      <c r="C102" s="212" t="s">
        <v>237</v>
      </c>
      <c r="D102" s="212" t="s">
        <v>164</v>
      </c>
      <c r="E102" s="213" t="s">
        <v>238</v>
      </c>
      <c r="F102" s="214" t="s">
        <v>239</v>
      </c>
      <c r="G102" s="215" t="s">
        <v>167</v>
      </c>
      <c r="H102" s="216">
        <v>4</v>
      </c>
      <c r="I102" s="217"/>
      <c r="J102" s="218">
        <f>ROUND(I102*H102,2)</f>
        <v>0</v>
      </c>
      <c r="K102" s="214" t="s">
        <v>168</v>
      </c>
      <c r="L102" s="219"/>
      <c r="M102" s="220" t="s">
        <v>21</v>
      </c>
      <c r="N102" s="221" t="s">
        <v>42</v>
      </c>
      <c r="O102" s="47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4" t="s">
        <v>169</v>
      </c>
      <c r="AT102" s="24" t="s">
        <v>164</v>
      </c>
      <c r="AU102" s="24" t="s">
        <v>78</v>
      </c>
      <c r="AY102" s="24" t="s">
        <v>170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4" t="s">
        <v>78</v>
      </c>
      <c r="BK102" s="224">
        <f>ROUND(I102*H102,2)</f>
        <v>0</v>
      </c>
      <c r="BL102" s="24" t="s">
        <v>169</v>
      </c>
      <c r="BM102" s="24" t="s">
        <v>240</v>
      </c>
    </row>
    <row r="103" s="1" customFormat="1" ht="16.5" customHeight="1">
      <c r="B103" s="46"/>
      <c r="C103" s="239" t="s">
        <v>241</v>
      </c>
      <c r="D103" s="239" t="s">
        <v>242</v>
      </c>
      <c r="E103" s="240" t="s">
        <v>243</v>
      </c>
      <c r="F103" s="241" t="s">
        <v>244</v>
      </c>
      <c r="G103" s="242" t="s">
        <v>167</v>
      </c>
      <c r="H103" s="243">
        <v>4</v>
      </c>
      <c r="I103" s="244"/>
      <c r="J103" s="245">
        <f>ROUND(I103*H103,2)</f>
        <v>0</v>
      </c>
      <c r="K103" s="241" t="s">
        <v>168</v>
      </c>
      <c r="L103" s="72"/>
      <c r="M103" s="246" t="s">
        <v>21</v>
      </c>
      <c r="N103" s="247" t="s">
        <v>42</v>
      </c>
      <c r="O103" s="47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4" t="s">
        <v>245</v>
      </c>
      <c r="AT103" s="24" t="s">
        <v>242</v>
      </c>
      <c r="AU103" s="24" t="s">
        <v>78</v>
      </c>
      <c r="AY103" s="24" t="s">
        <v>170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4" t="s">
        <v>78</v>
      </c>
      <c r="BK103" s="224">
        <f>ROUND(I103*H103,2)</f>
        <v>0</v>
      </c>
      <c r="BL103" s="24" t="s">
        <v>245</v>
      </c>
      <c r="BM103" s="24" t="s">
        <v>246</v>
      </c>
    </row>
    <row r="104" s="1" customFormat="1" ht="51" customHeight="1">
      <c r="B104" s="46"/>
      <c r="C104" s="239" t="s">
        <v>247</v>
      </c>
      <c r="D104" s="239" t="s">
        <v>242</v>
      </c>
      <c r="E104" s="240" t="s">
        <v>248</v>
      </c>
      <c r="F104" s="241" t="s">
        <v>249</v>
      </c>
      <c r="G104" s="242" t="s">
        <v>167</v>
      </c>
      <c r="H104" s="243">
        <v>4</v>
      </c>
      <c r="I104" s="244"/>
      <c r="J104" s="245">
        <f>ROUND(I104*H104,2)</f>
        <v>0</v>
      </c>
      <c r="K104" s="241" t="s">
        <v>168</v>
      </c>
      <c r="L104" s="72"/>
      <c r="M104" s="246" t="s">
        <v>21</v>
      </c>
      <c r="N104" s="247" t="s">
        <v>42</v>
      </c>
      <c r="O104" s="47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24" t="s">
        <v>245</v>
      </c>
      <c r="AT104" s="24" t="s">
        <v>242</v>
      </c>
      <c r="AU104" s="24" t="s">
        <v>78</v>
      </c>
      <c r="AY104" s="24" t="s">
        <v>170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24" t="s">
        <v>78</v>
      </c>
      <c r="BK104" s="224">
        <f>ROUND(I104*H104,2)</f>
        <v>0</v>
      </c>
      <c r="BL104" s="24" t="s">
        <v>245</v>
      </c>
      <c r="BM104" s="24" t="s">
        <v>250</v>
      </c>
    </row>
    <row r="105" s="1" customFormat="1" ht="51" customHeight="1">
      <c r="B105" s="46"/>
      <c r="C105" s="239" t="s">
        <v>251</v>
      </c>
      <c r="D105" s="239" t="s">
        <v>242</v>
      </c>
      <c r="E105" s="240" t="s">
        <v>252</v>
      </c>
      <c r="F105" s="241" t="s">
        <v>253</v>
      </c>
      <c r="G105" s="242" t="s">
        <v>167</v>
      </c>
      <c r="H105" s="243">
        <v>2</v>
      </c>
      <c r="I105" s="244"/>
      <c r="J105" s="245">
        <f>ROUND(I105*H105,2)</f>
        <v>0</v>
      </c>
      <c r="K105" s="241" t="s">
        <v>168</v>
      </c>
      <c r="L105" s="72"/>
      <c r="M105" s="246" t="s">
        <v>21</v>
      </c>
      <c r="N105" s="247" t="s">
        <v>42</v>
      </c>
      <c r="O105" s="47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4" t="s">
        <v>245</v>
      </c>
      <c r="AT105" s="24" t="s">
        <v>242</v>
      </c>
      <c r="AU105" s="24" t="s">
        <v>78</v>
      </c>
      <c r="AY105" s="24" t="s">
        <v>170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4" t="s">
        <v>78</v>
      </c>
      <c r="BK105" s="224">
        <f>ROUND(I105*H105,2)</f>
        <v>0</v>
      </c>
      <c r="BL105" s="24" t="s">
        <v>245</v>
      </c>
      <c r="BM105" s="24" t="s">
        <v>254</v>
      </c>
    </row>
    <row r="106" s="1" customFormat="1" ht="38.25" customHeight="1">
      <c r="B106" s="46"/>
      <c r="C106" s="239" t="s">
        <v>255</v>
      </c>
      <c r="D106" s="239" t="s">
        <v>242</v>
      </c>
      <c r="E106" s="240" t="s">
        <v>256</v>
      </c>
      <c r="F106" s="241" t="s">
        <v>257</v>
      </c>
      <c r="G106" s="242" t="s">
        <v>167</v>
      </c>
      <c r="H106" s="243">
        <v>4</v>
      </c>
      <c r="I106" s="244"/>
      <c r="J106" s="245">
        <f>ROUND(I106*H106,2)</f>
        <v>0</v>
      </c>
      <c r="K106" s="241" t="s">
        <v>168</v>
      </c>
      <c r="L106" s="72"/>
      <c r="M106" s="246" t="s">
        <v>21</v>
      </c>
      <c r="N106" s="247" t="s">
        <v>42</v>
      </c>
      <c r="O106" s="47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4" t="s">
        <v>245</v>
      </c>
      <c r="AT106" s="24" t="s">
        <v>242</v>
      </c>
      <c r="AU106" s="24" t="s">
        <v>78</v>
      </c>
      <c r="AY106" s="24" t="s">
        <v>170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4" t="s">
        <v>78</v>
      </c>
      <c r="BK106" s="224">
        <f>ROUND(I106*H106,2)</f>
        <v>0</v>
      </c>
      <c r="BL106" s="24" t="s">
        <v>245</v>
      </c>
      <c r="BM106" s="24" t="s">
        <v>258</v>
      </c>
    </row>
    <row r="107" s="1" customFormat="1" ht="16.5" customHeight="1">
      <c r="B107" s="46"/>
      <c r="C107" s="239" t="s">
        <v>259</v>
      </c>
      <c r="D107" s="239" t="s">
        <v>242</v>
      </c>
      <c r="E107" s="240" t="s">
        <v>260</v>
      </c>
      <c r="F107" s="241" t="s">
        <v>261</v>
      </c>
      <c r="G107" s="242" t="s">
        <v>167</v>
      </c>
      <c r="H107" s="243">
        <v>4</v>
      </c>
      <c r="I107" s="244"/>
      <c r="J107" s="245">
        <f>ROUND(I107*H107,2)</f>
        <v>0</v>
      </c>
      <c r="K107" s="241" t="s">
        <v>168</v>
      </c>
      <c r="L107" s="72"/>
      <c r="M107" s="246" t="s">
        <v>21</v>
      </c>
      <c r="N107" s="247" t="s">
        <v>42</v>
      </c>
      <c r="O107" s="47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AR107" s="24" t="s">
        <v>245</v>
      </c>
      <c r="AT107" s="24" t="s">
        <v>242</v>
      </c>
      <c r="AU107" s="24" t="s">
        <v>78</v>
      </c>
      <c r="AY107" s="24" t="s">
        <v>170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4" t="s">
        <v>78</v>
      </c>
      <c r="BK107" s="224">
        <f>ROUND(I107*H107,2)</f>
        <v>0</v>
      </c>
      <c r="BL107" s="24" t="s">
        <v>245</v>
      </c>
      <c r="BM107" s="24" t="s">
        <v>262</v>
      </c>
    </row>
    <row r="108" s="1" customFormat="1" ht="25.5" customHeight="1">
      <c r="B108" s="46"/>
      <c r="C108" s="239" t="s">
        <v>263</v>
      </c>
      <c r="D108" s="239" t="s">
        <v>242</v>
      </c>
      <c r="E108" s="240" t="s">
        <v>264</v>
      </c>
      <c r="F108" s="241" t="s">
        <v>265</v>
      </c>
      <c r="G108" s="242" t="s">
        <v>167</v>
      </c>
      <c r="H108" s="243">
        <v>2</v>
      </c>
      <c r="I108" s="244"/>
      <c r="J108" s="245">
        <f>ROUND(I108*H108,2)</f>
        <v>0</v>
      </c>
      <c r="K108" s="241" t="s">
        <v>168</v>
      </c>
      <c r="L108" s="72"/>
      <c r="M108" s="246" t="s">
        <v>21</v>
      </c>
      <c r="N108" s="247" t="s">
        <v>42</v>
      </c>
      <c r="O108" s="47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4" t="s">
        <v>245</v>
      </c>
      <c r="AT108" s="24" t="s">
        <v>242</v>
      </c>
      <c r="AU108" s="24" t="s">
        <v>78</v>
      </c>
      <c r="AY108" s="24" t="s">
        <v>170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4" t="s">
        <v>78</v>
      </c>
      <c r="BK108" s="224">
        <f>ROUND(I108*H108,2)</f>
        <v>0</v>
      </c>
      <c r="BL108" s="24" t="s">
        <v>245</v>
      </c>
      <c r="BM108" s="24" t="s">
        <v>266</v>
      </c>
    </row>
    <row r="109" s="1" customFormat="1" ht="25.5" customHeight="1">
      <c r="B109" s="46"/>
      <c r="C109" s="239" t="s">
        <v>267</v>
      </c>
      <c r="D109" s="239" t="s">
        <v>242</v>
      </c>
      <c r="E109" s="240" t="s">
        <v>268</v>
      </c>
      <c r="F109" s="241" t="s">
        <v>269</v>
      </c>
      <c r="G109" s="242" t="s">
        <v>167</v>
      </c>
      <c r="H109" s="243">
        <v>2</v>
      </c>
      <c r="I109" s="244"/>
      <c r="J109" s="245">
        <f>ROUND(I109*H109,2)</f>
        <v>0</v>
      </c>
      <c r="K109" s="241" t="s">
        <v>168</v>
      </c>
      <c r="L109" s="72"/>
      <c r="M109" s="246" t="s">
        <v>21</v>
      </c>
      <c r="N109" s="247" t="s">
        <v>42</v>
      </c>
      <c r="O109" s="47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4" t="s">
        <v>245</v>
      </c>
      <c r="AT109" s="24" t="s">
        <v>242</v>
      </c>
      <c r="AU109" s="24" t="s">
        <v>78</v>
      </c>
      <c r="AY109" s="24" t="s">
        <v>170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4" t="s">
        <v>78</v>
      </c>
      <c r="BK109" s="224">
        <f>ROUND(I109*H109,2)</f>
        <v>0</v>
      </c>
      <c r="BL109" s="24" t="s">
        <v>245</v>
      </c>
      <c r="BM109" s="24" t="s">
        <v>270</v>
      </c>
    </row>
    <row r="110" s="1" customFormat="1" ht="38.25" customHeight="1">
      <c r="B110" s="46"/>
      <c r="C110" s="239" t="s">
        <v>271</v>
      </c>
      <c r="D110" s="239" t="s">
        <v>242</v>
      </c>
      <c r="E110" s="240" t="s">
        <v>272</v>
      </c>
      <c r="F110" s="241" t="s">
        <v>273</v>
      </c>
      <c r="G110" s="242" t="s">
        <v>167</v>
      </c>
      <c r="H110" s="243">
        <v>2</v>
      </c>
      <c r="I110" s="244"/>
      <c r="J110" s="245">
        <f>ROUND(I110*H110,2)</f>
        <v>0</v>
      </c>
      <c r="K110" s="241" t="s">
        <v>168</v>
      </c>
      <c r="L110" s="72"/>
      <c r="M110" s="246" t="s">
        <v>21</v>
      </c>
      <c r="N110" s="247" t="s">
        <v>42</v>
      </c>
      <c r="O110" s="47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4" t="s">
        <v>245</v>
      </c>
      <c r="AT110" s="24" t="s">
        <v>242</v>
      </c>
      <c r="AU110" s="24" t="s">
        <v>78</v>
      </c>
      <c r="AY110" s="24" t="s">
        <v>170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4" t="s">
        <v>78</v>
      </c>
      <c r="BK110" s="224">
        <f>ROUND(I110*H110,2)</f>
        <v>0</v>
      </c>
      <c r="BL110" s="24" t="s">
        <v>245</v>
      </c>
      <c r="BM110" s="24" t="s">
        <v>274</v>
      </c>
    </row>
    <row r="111" s="1" customFormat="1" ht="38.25" customHeight="1">
      <c r="B111" s="46"/>
      <c r="C111" s="239" t="s">
        <v>275</v>
      </c>
      <c r="D111" s="239" t="s">
        <v>242</v>
      </c>
      <c r="E111" s="240" t="s">
        <v>276</v>
      </c>
      <c r="F111" s="241" t="s">
        <v>277</v>
      </c>
      <c r="G111" s="242" t="s">
        <v>167</v>
      </c>
      <c r="H111" s="243">
        <v>2</v>
      </c>
      <c r="I111" s="244"/>
      <c r="J111" s="245">
        <f>ROUND(I111*H111,2)</f>
        <v>0</v>
      </c>
      <c r="K111" s="241" t="s">
        <v>168</v>
      </c>
      <c r="L111" s="72"/>
      <c r="M111" s="246" t="s">
        <v>21</v>
      </c>
      <c r="N111" s="247" t="s">
        <v>42</v>
      </c>
      <c r="O111" s="47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4" t="s">
        <v>245</v>
      </c>
      <c r="AT111" s="24" t="s">
        <v>242</v>
      </c>
      <c r="AU111" s="24" t="s">
        <v>78</v>
      </c>
      <c r="AY111" s="24" t="s">
        <v>170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4" t="s">
        <v>78</v>
      </c>
      <c r="BK111" s="224">
        <f>ROUND(I111*H111,2)</f>
        <v>0</v>
      </c>
      <c r="BL111" s="24" t="s">
        <v>245</v>
      </c>
      <c r="BM111" s="24" t="s">
        <v>278</v>
      </c>
    </row>
    <row r="112" s="1" customFormat="1" ht="51" customHeight="1">
      <c r="B112" s="46"/>
      <c r="C112" s="239" t="s">
        <v>279</v>
      </c>
      <c r="D112" s="239" t="s">
        <v>242</v>
      </c>
      <c r="E112" s="240" t="s">
        <v>280</v>
      </c>
      <c r="F112" s="241" t="s">
        <v>281</v>
      </c>
      <c r="G112" s="242" t="s">
        <v>167</v>
      </c>
      <c r="H112" s="243">
        <v>2</v>
      </c>
      <c r="I112" s="244"/>
      <c r="J112" s="245">
        <f>ROUND(I112*H112,2)</f>
        <v>0</v>
      </c>
      <c r="K112" s="241" t="s">
        <v>168</v>
      </c>
      <c r="L112" s="72"/>
      <c r="M112" s="246" t="s">
        <v>21</v>
      </c>
      <c r="N112" s="247" t="s">
        <v>42</v>
      </c>
      <c r="O112" s="47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AR112" s="24" t="s">
        <v>245</v>
      </c>
      <c r="AT112" s="24" t="s">
        <v>242</v>
      </c>
      <c r="AU112" s="24" t="s">
        <v>78</v>
      </c>
      <c r="AY112" s="24" t="s">
        <v>170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24" t="s">
        <v>78</v>
      </c>
      <c r="BK112" s="224">
        <f>ROUND(I112*H112,2)</f>
        <v>0</v>
      </c>
      <c r="BL112" s="24" t="s">
        <v>245</v>
      </c>
      <c r="BM112" s="24" t="s">
        <v>282</v>
      </c>
    </row>
    <row r="113" s="1" customFormat="1" ht="38.25" customHeight="1">
      <c r="B113" s="46"/>
      <c r="C113" s="239" t="s">
        <v>283</v>
      </c>
      <c r="D113" s="239" t="s">
        <v>242</v>
      </c>
      <c r="E113" s="240" t="s">
        <v>284</v>
      </c>
      <c r="F113" s="241" t="s">
        <v>285</v>
      </c>
      <c r="G113" s="242" t="s">
        <v>167</v>
      </c>
      <c r="H113" s="243">
        <v>2</v>
      </c>
      <c r="I113" s="244"/>
      <c r="J113" s="245">
        <f>ROUND(I113*H113,2)</f>
        <v>0</v>
      </c>
      <c r="K113" s="241" t="s">
        <v>168</v>
      </c>
      <c r="L113" s="72"/>
      <c r="M113" s="246" t="s">
        <v>21</v>
      </c>
      <c r="N113" s="247" t="s">
        <v>42</v>
      </c>
      <c r="O113" s="47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4" t="s">
        <v>245</v>
      </c>
      <c r="AT113" s="24" t="s">
        <v>242</v>
      </c>
      <c r="AU113" s="24" t="s">
        <v>78</v>
      </c>
      <c r="AY113" s="24" t="s">
        <v>170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4" t="s">
        <v>78</v>
      </c>
      <c r="BK113" s="224">
        <f>ROUND(I113*H113,2)</f>
        <v>0</v>
      </c>
      <c r="BL113" s="24" t="s">
        <v>245</v>
      </c>
      <c r="BM113" s="24" t="s">
        <v>286</v>
      </c>
    </row>
    <row r="114" s="1" customFormat="1" ht="51" customHeight="1">
      <c r="B114" s="46"/>
      <c r="C114" s="239" t="s">
        <v>287</v>
      </c>
      <c r="D114" s="239" t="s">
        <v>242</v>
      </c>
      <c r="E114" s="240" t="s">
        <v>288</v>
      </c>
      <c r="F114" s="241" t="s">
        <v>289</v>
      </c>
      <c r="G114" s="242" t="s">
        <v>167</v>
      </c>
      <c r="H114" s="243">
        <v>4</v>
      </c>
      <c r="I114" s="244"/>
      <c r="J114" s="245">
        <f>ROUND(I114*H114,2)</f>
        <v>0</v>
      </c>
      <c r="K114" s="241" t="s">
        <v>168</v>
      </c>
      <c r="L114" s="72"/>
      <c r="M114" s="246" t="s">
        <v>21</v>
      </c>
      <c r="N114" s="247" t="s">
        <v>42</v>
      </c>
      <c r="O114" s="47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4" t="s">
        <v>245</v>
      </c>
      <c r="AT114" s="24" t="s">
        <v>242</v>
      </c>
      <c r="AU114" s="24" t="s">
        <v>78</v>
      </c>
      <c r="AY114" s="24" t="s">
        <v>170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4" t="s">
        <v>78</v>
      </c>
      <c r="BK114" s="224">
        <f>ROUND(I114*H114,2)</f>
        <v>0</v>
      </c>
      <c r="BL114" s="24" t="s">
        <v>245</v>
      </c>
      <c r="BM114" s="24" t="s">
        <v>290</v>
      </c>
    </row>
    <row r="115" s="1" customFormat="1" ht="25.5" customHeight="1">
      <c r="B115" s="46"/>
      <c r="C115" s="239" t="s">
        <v>291</v>
      </c>
      <c r="D115" s="239" t="s">
        <v>242</v>
      </c>
      <c r="E115" s="240" t="s">
        <v>292</v>
      </c>
      <c r="F115" s="241" t="s">
        <v>293</v>
      </c>
      <c r="G115" s="242" t="s">
        <v>167</v>
      </c>
      <c r="H115" s="243">
        <v>4</v>
      </c>
      <c r="I115" s="244"/>
      <c r="J115" s="245">
        <f>ROUND(I115*H115,2)</f>
        <v>0</v>
      </c>
      <c r="K115" s="241" t="s">
        <v>168</v>
      </c>
      <c r="L115" s="72"/>
      <c r="M115" s="246" t="s">
        <v>21</v>
      </c>
      <c r="N115" s="247" t="s">
        <v>42</v>
      </c>
      <c r="O115" s="47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4" t="s">
        <v>245</v>
      </c>
      <c r="AT115" s="24" t="s">
        <v>242</v>
      </c>
      <c r="AU115" s="24" t="s">
        <v>78</v>
      </c>
      <c r="AY115" s="24" t="s">
        <v>170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4" t="s">
        <v>78</v>
      </c>
      <c r="BK115" s="224">
        <f>ROUND(I115*H115,2)</f>
        <v>0</v>
      </c>
      <c r="BL115" s="24" t="s">
        <v>245</v>
      </c>
      <c r="BM115" s="24" t="s">
        <v>294</v>
      </c>
    </row>
    <row r="116" s="1" customFormat="1" ht="38.25" customHeight="1">
      <c r="B116" s="46"/>
      <c r="C116" s="239" t="s">
        <v>177</v>
      </c>
      <c r="D116" s="239" t="s">
        <v>242</v>
      </c>
      <c r="E116" s="240" t="s">
        <v>295</v>
      </c>
      <c r="F116" s="241" t="s">
        <v>296</v>
      </c>
      <c r="G116" s="242" t="s">
        <v>167</v>
      </c>
      <c r="H116" s="243">
        <v>2</v>
      </c>
      <c r="I116" s="244"/>
      <c r="J116" s="245">
        <f>ROUND(I116*H116,2)</f>
        <v>0</v>
      </c>
      <c r="K116" s="241" t="s">
        <v>168</v>
      </c>
      <c r="L116" s="72"/>
      <c r="M116" s="246" t="s">
        <v>21</v>
      </c>
      <c r="N116" s="247" t="s">
        <v>42</v>
      </c>
      <c r="O116" s="47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AR116" s="24" t="s">
        <v>245</v>
      </c>
      <c r="AT116" s="24" t="s">
        <v>242</v>
      </c>
      <c r="AU116" s="24" t="s">
        <v>78</v>
      </c>
      <c r="AY116" s="24" t="s">
        <v>170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24" t="s">
        <v>78</v>
      </c>
      <c r="BK116" s="224">
        <f>ROUND(I116*H116,2)</f>
        <v>0</v>
      </c>
      <c r="BL116" s="24" t="s">
        <v>245</v>
      </c>
      <c r="BM116" s="24" t="s">
        <v>297</v>
      </c>
    </row>
    <row r="117" s="1" customFormat="1" ht="153" customHeight="1">
      <c r="B117" s="46"/>
      <c r="C117" s="239" t="s">
        <v>298</v>
      </c>
      <c r="D117" s="239" t="s">
        <v>242</v>
      </c>
      <c r="E117" s="240" t="s">
        <v>299</v>
      </c>
      <c r="F117" s="241" t="s">
        <v>300</v>
      </c>
      <c r="G117" s="242" t="s">
        <v>301</v>
      </c>
      <c r="H117" s="243">
        <v>80</v>
      </c>
      <c r="I117" s="244"/>
      <c r="J117" s="245">
        <f>ROUND(I117*H117,2)</f>
        <v>0</v>
      </c>
      <c r="K117" s="241" t="s">
        <v>168</v>
      </c>
      <c r="L117" s="72"/>
      <c r="M117" s="246" t="s">
        <v>21</v>
      </c>
      <c r="N117" s="247" t="s">
        <v>42</v>
      </c>
      <c r="O117" s="47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4" t="s">
        <v>245</v>
      </c>
      <c r="AT117" s="24" t="s">
        <v>242</v>
      </c>
      <c r="AU117" s="24" t="s">
        <v>78</v>
      </c>
      <c r="AY117" s="24" t="s">
        <v>170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4" t="s">
        <v>78</v>
      </c>
      <c r="BK117" s="224">
        <f>ROUND(I117*H117,2)</f>
        <v>0</v>
      </c>
      <c r="BL117" s="24" t="s">
        <v>245</v>
      </c>
      <c r="BM117" s="24" t="s">
        <v>302</v>
      </c>
    </row>
    <row r="118" s="1" customFormat="1" ht="38.25" customHeight="1">
      <c r="B118" s="46"/>
      <c r="C118" s="239" t="s">
        <v>303</v>
      </c>
      <c r="D118" s="239" t="s">
        <v>242</v>
      </c>
      <c r="E118" s="240" t="s">
        <v>304</v>
      </c>
      <c r="F118" s="241" t="s">
        <v>305</v>
      </c>
      <c r="G118" s="242" t="s">
        <v>167</v>
      </c>
      <c r="H118" s="243">
        <v>1</v>
      </c>
      <c r="I118" s="244"/>
      <c r="J118" s="245">
        <f>ROUND(I118*H118,2)</f>
        <v>0</v>
      </c>
      <c r="K118" s="241" t="s">
        <v>168</v>
      </c>
      <c r="L118" s="72"/>
      <c r="M118" s="246" t="s">
        <v>21</v>
      </c>
      <c r="N118" s="247" t="s">
        <v>42</v>
      </c>
      <c r="O118" s="47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AR118" s="24" t="s">
        <v>245</v>
      </c>
      <c r="AT118" s="24" t="s">
        <v>242</v>
      </c>
      <c r="AU118" s="24" t="s">
        <v>78</v>
      </c>
      <c r="AY118" s="24" t="s">
        <v>170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24" t="s">
        <v>78</v>
      </c>
      <c r="BK118" s="224">
        <f>ROUND(I118*H118,2)</f>
        <v>0</v>
      </c>
      <c r="BL118" s="24" t="s">
        <v>245</v>
      </c>
      <c r="BM118" s="24" t="s">
        <v>306</v>
      </c>
    </row>
    <row r="119" s="1" customFormat="1" ht="89.25" customHeight="1">
      <c r="B119" s="46"/>
      <c r="C119" s="239" t="s">
        <v>307</v>
      </c>
      <c r="D119" s="239" t="s">
        <v>242</v>
      </c>
      <c r="E119" s="240" t="s">
        <v>308</v>
      </c>
      <c r="F119" s="241" t="s">
        <v>309</v>
      </c>
      <c r="G119" s="242" t="s">
        <v>167</v>
      </c>
      <c r="H119" s="243">
        <v>2</v>
      </c>
      <c r="I119" s="244"/>
      <c r="J119" s="245">
        <f>ROUND(I119*H119,2)</f>
        <v>0</v>
      </c>
      <c r="K119" s="241" t="s">
        <v>168</v>
      </c>
      <c r="L119" s="72"/>
      <c r="M119" s="246" t="s">
        <v>21</v>
      </c>
      <c r="N119" s="247" t="s">
        <v>42</v>
      </c>
      <c r="O119" s="47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4" t="s">
        <v>245</v>
      </c>
      <c r="AT119" s="24" t="s">
        <v>242</v>
      </c>
      <c r="AU119" s="24" t="s">
        <v>78</v>
      </c>
      <c r="AY119" s="24" t="s">
        <v>170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4" t="s">
        <v>78</v>
      </c>
      <c r="BK119" s="224">
        <f>ROUND(I119*H119,2)</f>
        <v>0</v>
      </c>
      <c r="BL119" s="24" t="s">
        <v>245</v>
      </c>
      <c r="BM119" s="24" t="s">
        <v>310</v>
      </c>
    </row>
    <row r="120" s="1" customFormat="1" ht="63.75" customHeight="1">
      <c r="B120" s="46"/>
      <c r="C120" s="239" t="s">
        <v>311</v>
      </c>
      <c r="D120" s="239" t="s">
        <v>242</v>
      </c>
      <c r="E120" s="240" t="s">
        <v>312</v>
      </c>
      <c r="F120" s="241" t="s">
        <v>313</v>
      </c>
      <c r="G120" s="242" t="s">
        <v>167</v>
      </c>
      <c r="H120" s="243">
        <v>1</v>
      </c>
      <c r="I120" s="244"/>
      <c r="J120" s="245">
        <f>ROUND(I120*H120,2)</f>
        <v>0</v>
      </c>
      <c r="K120" s="241" t="s">
        <v>168</v>
      </c>
      <c r="L120" s="72"/>
      <c r="M120" s="246" t="s">
        <v>21</v>
      </c>
      <c r="N120" s="248" t="s">
        <v>42</v>
      </c>
      <c r="O120" s="249"/>
      <c r="P120" s="250">
        <f>O120*H120</f>
        <v>0</v>
      </c>
      <c r="Q120" s="250">
        <v>0</v>
      </c>
      <c r="R120" s="250">
        <f>Q120*H120</f>
        <v>0</v>
      </c>
      <c r="S120" s="250">
        <v>0</v>
      </c>
      <c r="T120" s="251">
        <f>S120*H120</f>
        <v>0</v>
      </c>
      <c r="AR120" s="24" t="s">
        <v>245</v>
      </c>
      <c r="AT120" s="24" t="s">
        <v>242</v>
      </c>
      <c r="AU120" s="24" t="s">
        <v>78</v>
      </c>
      <c r="AY120" s="24" t="s">
        <v>170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4" t="s">
        <v>78</v>
      </c>
      <c r="BK120" s="224">
        <f>ROUND(I120*H120,2)</f>
        <v>0</v>
      </c>
      <c r="BL120" s="24" t="s">
        <v>245</v>
      </c>
      <c r="BM120" s="24" t="s">
        <v>314</v>
      </c>
    </row>
    <row r="121" s="1" customFormat="1" ht="6.96" customHeight="1">
      <c r="B121" s="67"/>
      <c r="C121" s="68"/>
      <c r="D121" s="68"/>
      <c r="E121" s="68"/>
      <c r="F121" s="68"/>
      <c r="G121" s="68"/>
      <c r="H121" s="68"/>
      <c r="I121" s="178"/>
      <c r="J121" s="68"/>
      <c r="K121" s="68"/>
      <c r="L121" s="72"/>
    </row>
  </sheetData>
  <sheetProtection sheet="1" autoFilter="0" formatColumns="0" formatRows="0" objects="1" scenarios="1" spinCount="100000" saltValue="UshLmPDpCktWs3FpCt8arZQGRFngNCNZfFqaFOhPScSdilGgPEujQY1Aajf8aeeUChnuVzCw4O8NX/qUeGXm1Q==" hashValue="mDLOWyQP2KLICNa0OUGnFmUhfrla+6hj0OYHHYuYCFi3wp+DxJfH/ryN3eb/DyaT8L5e3u1kePPw7KVdA4zjWQ==" algorithmName="SHA-512" password="CC35"/>
  <autoFilter ref="C82:K12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140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315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ROUND(SUM(BE83:BE89), 2)</f>
        <v>0</v>
      </c>
      <c r="G32" s="47"/>
      <c r="H32" s="47"/>
      <c r="I32" s="170">
        <v>0.20999999999999999</v>
      </c>
      <c r="J32" s="169">
        <f>ROUND(ROUND((SUM(BE83:BE89)),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ROUND(SUM(BF83:BF89), 2)</f>
        <v>0</v>
      </c>
      <c r="G33" s="47"/>
      <c r="H33" s="47"/>
      <c r="I33" s="170">
        <v>0.14999999999999999</v>
      </c>
      <c r="J33" s="169">
        <f>ROUND(ROUND((SUM(BF83:BF89)),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ROUND(SUM(BG83:BG89),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ROUND(SUM(BH83:BH89),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ROUND(SUM(BI83:BI89),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140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02 - Kolejová brzda VRN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J83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316</v>
      </c>
      <c r="E61" s="192"/>
      <c r="F61" s="192"/>
      <c r="G61" s="192"/>
      <c r="H61" s="192"/>
      <c r="I61" s="193"/>
      <c r="J61" s="194">
        <f>J84</f>
        <v>0</v>
      </c>
      <c r="K61" s="19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150</v>
      </c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6.5" customHeight="1">
      <c r="B71" s="46"/>
      <c r="C71" s="74"/>
      <c r="D71" s="74"/>
      <c r="E71" s="197" t="str">
        <f>E7</f>
        <v>Oprava kolejové brzdy a kompresorové stanice v ŽST Most n.n. St4</v>
      </c>
      <c r="F71" s="76"/>
      <c r="G71" s="76"/>
      <c r="H71" s="76"/>
      <c r="I71" s="196"/>
      <c r="J71" s="74"/>
      <c r="K71" s="74"/>
      <c r="L71" s="72"/>
    </row>
    <row r="72">
      <c r="B72" s="28"/>
      <c r="C72" s="76" t="s">
        <v>139</v>
      </c>
      <c r="D72" s="198"/>
      <c r="E72" s="198"/>
      <c r="F72" s="198"/>
      <c r="G72" s="198"/>
      <c r="H72" s="198"/>
      <c r="I72" s="148"/>
      <c r="J72" s="198"/>
      <c r="K72" s="198"/>
      <c r="L72" s="199"/>
    </row>
    <row r="73" s="1" customFormat="1" ht="16.5" customHeight="1">
      <c r="B73" s="46"/>
      <c r="C73" s="74"/>
      <c r="D73" s="74"/>
      <c r="E73" s="197" t="s">
        <v>140</v>
      </c>
      <c r="F73" s="74"/>
      <c r="G73" s="74"/>
      <c r="H73" s="74"/>
      <c r="I73" s="196"/>
      <c r="J73" s="74"/>
      <c r="K73" s="74"/>
      <c r="L73" s="72"/>
    </row>
    <row r="74" s="1" customFormat="1" ht="14.4" customHeight="1">
      <c r="B74" s="46"/>
      <c r="C74" s="76" t="s">
        <v>141</v>
      </c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02 - Kolejová brzda VRN</v>
      </c>
      <c r="F75" s="74"/>
      <c r="G75" s="74"/>
      <c r="H75" s="74"/>
      <c r="I75" s="196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0" t="str">
        <f>F14</f>
        <v>ŽST Most n.n. - St4</v>
      </c>
      <c r="G77" s="74"/>
      <c r="H77" s="74"/>
      <c r="I77" s="201" t="s">
        <v>25</v>
      </c>
      <c r="J77" s="85" t="str">
        <f>IF(J14="","",J14)</f>
        <v>13. 9. 2018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200" t="str">
        <f>E17</f>
        <v>SŽDC s.o., OŘ UNL, SSZT</v>
      </c>
      <c r="G79" s="74"/>
      <c r="H79" s="74"/>
      <c r="I79" s="201" t="s">
        <v>33</v>
      </c>
      <c r="J79" s="200" t="str">
        <f>E23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200" t="str">
        <f>IF(E20="","",E20)</f>
        <v/>
      </c>
      <c r="G80" s="74"/>
      <c r="H80" s="74"/>
      <c r="I80" s="196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9" customFormat="1" ht="29.28" customHeight="1">
      <c r="B82" s="202"/>
      <c r="C82" s="203" t="s">
        <v>151</v>
      </c>
      <c r="D82" s="204" t="s">
        <v>56</v>
      </c>
      <c r="E82" s="204" t="s">
        <v>52</v>
      </c>
      <c r="F82" s="204" t="s">
        <v>152</v>
      </c>
      <c r="G82" s="204" t="s">
        <v>153</v>
      </c>
      <c r="H82" s="204" t="s">
        <v>154</v>
      </c>
      <c r="I82" s="205" t="s">
        <v>155</v>
      </c>
      <c r="J82" s="204" t="s">
        <v>146</v>
      </c>
      <c r="K82" s="206" t="s">
        <v>156</v>
      </c>
      <c r="L82" s="207"/>
      <c r="M82" s="102" t="s">
        <v>157</v>
      </c>
      <c r="N82" s="103" t="s">
        <v>41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147</v>
      </c>
      <c r="D83" s="74"/>
      <c r="E83" s="74"/>
      <c r="F83" s="74"/>
      <c r="G83" s="74"/>
      <c r="H83" s="74"/>
      <c r="I83" s="196"/>
      <c r="J83" s="208">
        <f>BK83</f>
        <v>0</v>
      </c>
      <c r="K83" s="74"/>
      <c r="L83" s="72"/>
      <c r="M83" s="105"/>
      <c r="N83" s="106"/>
      <c r="O83" s="106"/>
      <c r="P83" s="209">
        <f>P84</f>
        <v>0</v>
      </c>
      <c r="Q83" s="106"/>
      <c r="R83" s="209">
        <f>R84</f>
        <v>0</v>
      </c>
      <c r="S83" s="106"/>
      <c r="T83" s="210">
        <f>T84</f>
        <v>0</v>
      </c>
      <c r="AT83" s="24" t="s">
        <v>70</v>
      </c>
      <c r="AU83" s="24" t="s">
        <v>148</v>
      </c>
      <c r="BK83" s="211">
        <f>BK84</f>
        <v>0</v>
      </c>
    </row>
    <row r="84" s="10" customFormat="1" ht="37.44" customHeight="1">
      <c r="B84" s="225"/>
      <c r="C84" s="226"/>
      <c r="D84" s="227" t="s">
        <v>70</v>
      </c>
      <c r="E84" s="228" t="s">
        <v>121</v>
      </c>
      <c r="F84" s="228" t="s">
        <v>317</v>
      </c>
      <c r="G84" s="226"/>
      <c r="H84" s="226"/>
      <c r="I84" s="229"/>
      <c r="J84" s="230">
        <f>BK84</f>
        <v>0</v>
      </c>
      <c r="K84" s="226"/>
      <c r="L84" s="231"/>
      <c r="M84" s="232"/>
      <c r="N84" s="233"/>
      <c r="O84" s="233"/>
      <c r="P84" s="234">
        <f>SUM(P85:P89)</f>
        <v>0</v>
      </c>
      <c r="Q84" s="233"/>
      <c r="R84" s="234">
        <f>SUM(R85:R89)</f>
        <v>0</v>
      </c>
      <c r="S84" s="233"/>
      <c r="T84" s="235">
        <f>SUM(T85:T89)</f>
        <v>0</v>
      </c>
      <c r="AR84" s="236" t="s">
        <v>263</v>
      </c>
      <c r="AT84" s="237" t="s">
        <v>70</v>
      </c>
      <c r="AU84" s="237" t="s">
        <v>71</v>
      </c>
      <c r="AY84" s="236" t="s">
        <v>170</v>
      </c>
      <c r="BK84" s="238">
        <f>SUM(BK85:BK89)</f>
        <v>0</v>
      </c>
    </row>
    <row r="85" s="1" customFormat="1" ht="16.5" customHeight="1">
      <c r="B85" s="46"/>
      <c r="C85" s="239" t="s">
        <v>78</v>
      </c>
      <c r="D85" s="239" t="s">
        <v>242</v>
      </c>
      <c r="E85" s="240" t="s">
        <v>318</v>
      </c>
      <c r="F85" s="241" t="s">
        <v>319</v>
      </c>
      <c r="G85" s="242" t="s">
        <v>167</v>
      </c>
      <c r="H85" s="243">
        <v>1</v>
      </c>
      <c r="I85" s="244"/>
      <c r="J85" s="245">
        <f>ROUND(I85*H85,2)</f>
        <v>0</v>
      </c>
      <c r="K85" s="241" t="s">
        <v>168</v>
      </c>
      <c r="L85" s="72"/>
      <c r="M85" s="246" t="s">
        <v>21</v>
      </c>
      <c r="N85" s="247" t="s">
        <v>42</v>
      </c>
      <c r="O85" s="47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4" t="s">
        <v>177</v>
      </c>
      <c r="AT85" s="24" t="s">
        <v>242</v>
      </c>
      <c r="AU85" s="24" t="s">
        <v>78</v>
      </c>
      <c r="AY85" s="24" t="s">
        <v>170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4" t="s">
        <v>78</v>
      </c>
      <c r="BK85" s="224">
        <f>ROUND(I85*H85,2)</f>
        <v>0</v>
      </c>
      <c r="BL85" s="24" t="s">
        <v>177</v>
      </c>
      <c r="BM85" s="24" t="s">
        <v>320</v>
      </c>
    </row>
    <row r="86" s="1" customFormat="1" ht="16.5" customHeight="1">
      <c r="B86" s="46"/>
      <c r="C86" s="239" t="s">
        <v>80</v>
      </c>
      <c r="D86" s="239" t="s">
        <v>242</v>
      </c>
      <c r="E86" s="240" t="s">
        <v>321</v>
      </c>
      <c r="F86" s="241" t="s">
        <v>322</v>
      </c>
      <c r="G86" s="242" t="s">
        <v>167</v>
      </c>
      <c r="H86" s="243">
        <v>1</v>
      </c>
      <c r="I86" s="244"/>
      <c r="J86" s="245">
        <f>ROUND(I86*H86,2)</f>
        <v>0</v>
      </c>
      <c r="K86" s="241" t="s">
        <v>168</v>
      </c>
      <c r="L86" s="72"/>
      <c r="M86" s="246" t="s">
        <v>21</v>
      </c>
      <c r="N86" s="247" t="s">
        <v>42</v>
      </c>
      <c r="O86" s="47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AR86" s="24" t="s">
        <v>177</v>
      </c>
      <c r="AT86" s="24" t="s">
        <v>242</v>
      </c>
      <c r="AU86" s="24" t="s">
        <v>78</v>
      </c>
      <c r="AY86" s="24" t="s">
        <v>170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24" t="s">
        <v>78</v>
      </c>
      <c r="BK86" s="224">
        <f>ROUND(I86*H86,2)</f>
        <v>0</v>
      </c>
      <c r="BL86" s="24" t="s">
        <v>177</v>
      </c>
      <c r="BM86" s="24" t="s">
        <v>323</v>
      </c>
    </row>
    <row r="87" s="1" customFormat="1" ht="16.5" customHeight="1">
      <c r="B87" s="46"/>
      <c r="C87" s="239" t="s">
        <v>291</v>
      </c>
      <c r="D87" s="239" t="s">
        <v>242</v>
      </c>
      <c r="E87" s="240" t="s">
        <v>324</v>
      </c>
      <c r="F87" s="241" t="s">
        <v>325</v>
      </c>
      <c r="G87" s="242" t="s">
        <v>167</v>
      </c>
      <c r="H87" s="243">
        <v>1</v>
      </c>
      <c r="I87" s="244"/>
      <c r="J87" s="245">
        <f>ROUND(I87*H87,2)</f>
        <v>0</v>
      </c>
      <c r="K87" s="241" t="s">
        <v>168</v>
      </c>
      <c r="L87" s="72"/>
      <c r="M87" s="246" t="s">
        <v>21</v>
      </c>
      <c r="N87" s="247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177</v>
      </c>
      <c r="AT87" s="24" t="s">
        <v>242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177</v>
      </c>
      <c r="BM87" s="24" t="s">
        <v>326</v>
      </c>
    </row>
    <row r="88" s="1" customFormat="1" ht="16.5" customHeight="1">
      <c r="B88" s="46"/>
      <c r="C88" s="239" t="s">
        <v>177</v>
      </c>
      <c r="D88" s="239" t="s">
        <v>242</v>
      </c>
      <c r="E88" s="240" t="s">
        <v>327</v>
      </c>
      <c r="F88" s="241" t="s">
        <v>328</v>
      </c>
      <c r="G88" s="242" t="s">
        <v>167</v>
      </c>
      <c r="H88" s="243">
        <v>1</v>
      </c>
      <c r="I88" s="244"/>
      <c r="J88" s="245">
        <f>ROUND(I88*H88,2)</f>
        <v>0</v>
      </c>
      <c r="K88" s="241" t="s">
        <v>168</v>
      </c>
      <c r="L88" s="72"/>
      <c r="M88" s="246" t="s">
        <v>21</v>
      </c>
      <c r="N88" s="247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177</v>
      </c>
      <c r="AT88" s="24" t="s">
        <v>242</v>
      </c>
      <c r="AU88" s="24" t="s">
        <v>78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177</v>
      </c>
      <c r="BM88" s="24" t="s">
        <v>329</v>
      </c>
    </row>
    <row r="89" s="1" customFormat="1" ht="16.5" customHeight="1">
      <c r="B89" s="46"/>
      <c r="C89" s="239" t="s">
        <v>263</v>
      </c>
      <c r="D89" s="239" t="s">
        <v>242</v>
      </c>
      <c r="E89" s="240" t="s">
        <v>330</v>
      </c>
      <c r="F89" s="241" t="s">
        <v>331</v>
      </c>
      <c r="G89" s="242" t="s">
        <v>167</v>
      </c>
      <c r="H89" s="243">
        <v>1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8" t="s">
        <v>42</v>
      </c>
      <c r="O89" s="249"/>
      <c r="P89" s="250">
        <f>O89*H89</f>
        <v>0</v>
      </c>
      <c r="Q89" s="250">
        <v>0</v>
      </c>
      <c r="R89" s="250">
        <f>Q89*H89</f>
        <v>0</v>
      </c>
      <c r="S89" s="250">
        <v>0</v>
      </c>
      <c r="T89" s="251">
        <f>S89*H89</f>
        <v>0</v>
      </c>
      <c r="AR89" s="24" t="s">
        <v>177</v>
      </c>
      <c r="AT89" s="24" t="s">
        <v>242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177</v>
      </c>
      <c r="BM89" s="24" t="s">
        <v>332</v>
      </c>
    </row>
    <row r="90" s="1" customFormat="1" ht="6.96" customHeight="1">
      <c r="B90" s="67"/>
      <c r="C90" s="68"/>
      <c r="D90" s="68"/>
      <c r="E90" s="68"/>
      <c r="F90" s="68"/>
      <c r="G90" s="68"/>
      <c r="H90" s="68"/>
      <c r="I90" s="178"/>
      <c r="J90" s="68"/>
      <c r="K90" s="68"/>
      <c r="L90" s="72"/>
    </row>
  </sheetData>
  <sheetProtection sheet="1" autoFilter="0" formatColumns="0" formatRows="0" objects="1" scenarios="1" spinCount="100000" saltValue="QgUJQM+4xM2bDYupDHVAqguQrIBOV2iRbGzfQQv2tQOcvdZvUNAHggiSRFfS5kaVHo6kA1RPhwbeC3DvKg5r5Q==" hashValue="D/kCSMsuBNw1YrSj6Qz4m+OROXExuGKp5XLGGKgsEKdXH8CAh/GjhUq5gvJ8Sr1hJqIueTQQNeJPvXRa6u+VXg==" algorithmName="SHA-512" password="CC35"/>
  <autoFilter ref="C82:K8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333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142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ROUND(SUM(BE88:BE180), 2)</f>
        <v>0</v>
      </c>
      <c r="G32" s="47"/>
      <c r="H32" s="47"/>
      <c r="I32" s="170">
        <v>0.20999999999999999</v>
      </c>
      <c r="J32" s="169">
        <f>ROUND(ROUND((SUM(BE88:BE180)),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ROUND(SUM(BF88:BF180), 2)</f>
        <v>0</v>
      </c>
      <c r="G33" s="47"/>
      <c r="H33" s="47"/>
      <c r="I33" s="170">
        <v>0.14999999999999999</v>
      </c>
      <c r="J33" s="169">
        <f>ROUND(ROUND((SUM(BF88:BF180)),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ROUND(SUM(BG88:BG180),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ROUND(SUM(BH88:BH180),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ROUND(SUM(BI88:BI180),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333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01 - Technologická část SSZT - dodávky, montáže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J88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334</v>
      </c>
      <c r="E61" s="192"/>
      <c r="F61" s="192"/>
      <c r="G61" s="192"/>
      <c r="H61" s="192"/>
      <c r="I61" s="193"/>
      <c r="J61" s="194">
        <f>J89</f>
        <v>0</v>
      </c>
      <c r="K61" s="195"/>
    </row>
    <row r="62" s="11" customFormat="1" ht="19.92" customHeight="1">
      <c r="B62" s="252"/>
      <c r="C62" s="253"/>
      <c r="D62" s="254" t="s">
        <v>335</v>
      </c>
      <c r="E62" s="255"/>
      <c r="F62" s="255"/>
      <c r="G62" s="255"/>
      <c r="H62" s="255"/>
      <c r="I62" s="256"/>
      <c r="J62" s="257">
        <f>J90</f>
        <v>0</v>
      </c>
      <c r="K62" s="258"/>
    </row>
    <row r="63" s="11" customFormat="1" ht="19.92" customHeight="1">
      <c r="B63" s="252"/>
      <c r="C63" s="253"/>
      <c r="D63" s="254" t="s">
        <v>336</v>
      </c>
      <c r="E63" s="255"/>
      <c r="F63" s="255"/>
      <c r="G63" s="255"/>
      <c r="H63" s="255"/>
      <c r="I63" s="256"/>
      <c r="J63" s="257">
        <f>J103</f>
        <v>0</v>
      </c>
      <c r="K63" s="258"/>
    </row>
    <row r="64" s="8" customFormat="1" ht="24.96" customHeight="1">
      <c r="B64" s="189"/>
      <c r="C64" s="190"/>
      <c r="D64" s="191" t="s">
        <v>337</v>
      </c>
      <c r="E64" s="192"/>
      <c r="F64" s="192"/>
      <c r="G64" s="192"/>
      <c r="H64" s="192"/>
      <c r="I64" s="193"/>
      <c r="J64" s="194">
        <f>J105</f>
        <v>0</v>
      </c>
      <c r="K64" s="195"/>
    </row>
    <row r="65" s="8" customFormat="1" ht="24.96" customHeight="1">
      <c r="B65" s="189"/>
      <c r="C65" s="190"/>
      <c r="D65" s="191" t="s">
        <v>338</v>
      </c>
      <c r="E65" s="192"/>
      <c r="F65" s="192"/>
      <c r="G65" s="192"/>
      <c r="H65" s="192"/>
      <c r="I65" s="193"/>
      <c r="J65" s="194">
        <f>J106</f>
        <v>0</v>
      </c>
      <c r="K65" s="195"/>
    </row>
    <row r="66" s="8" customFormat="1" ht="24.96" customHeight="1">
      <c r="B66" s="189"/>
      <c r="C66" s="190"/>
      <c r="D66" s="191" t="s">
        <v>149</v>
      </c>
      <c r="E66" s="192"/>
      <c r="F66" s="192"/>
      <c r="G66" s="192"/>
      <c r="H66" s="192"/>
      <c r="I66" s="193"/>
      <c r="J66" s="194">
        <f>J107</f>
        <v>0</v>
      </c>
      <c r="K66" s="195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6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8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1"/>
      <c r="J72" s="71"/>
      <c r="K72" s="71"/>
      <c r="L72" s="72"/>
    </row>
    <row r="73" s="1" customFormat="1" ht="36.96" customHeight="1">
      <c r="B73" s="46"/>
      <c r="C73" s="73" t="s">
        <v>150</v>
      </c>
      <c r="D73" s="74"/>
      <c r="E73" s="74"/>
      <c r="F73" s="74"/>
      <c r="G73" s="74"/>
      <c r="H73" s="74"/>
      <c r="I73" s="196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6"/>
      <c r="J75" s="74"/>
      <c r="K75" s="74"/>
      <c r="L75" s="72"/>
    </row>
    <row r="76" s="1" customFormat="1" ht="16.5" customHeight="1">
      <c r="B76" s="46"/>
      <c r="C76" s="74"/>
      <c r="D76" s="74"/>
      <c r="E76" s="197" t="str">
        <f>E7</f>
        <v>Oprava kolejové brzdy a kompresorové stanice v ŽST Most n.n. St4</v>
      </c>
      <c r="F76" s="76"/>
      <c r="G76" s="76"/>
      <c r="H76" s="76"/>
      <c r="I76" s="196"/>
      <c r="J76" s="74"/>
      <c r="K76" s="74"/>
      <c r="L76" s="72"/>
    </row>
    <row r="77">
      <c r="B77" s="28"/>
      <c r="C77" s="76" t="s">
        <v>139</v>
      </c>
      <c r="D77" s="198"/>
      <c r="E77" s="198"/>
      <c r="F77" s="198"/>
      <c r="G77" s="198"/>
      <c r="H77" s="198"/>
      <c r="I77" s="148"/>
      <c r="J77" s="198"/>
      <c r="K77" s="198"/>
      <c r="L77" s="199"/>
    </row>
    <row r="78" s="1" customFormat="1" ht="16.5" customHeight="1">
      <c r="B78" s="46"/>
      <c r="C78" s="74"/>
      <c r="D78" s="74"/>
      <c r="E78" s="197" t="s">
        <v>333</v>
      </c>
      <c r="F78" s="74"/>
      <c r="G78" s="74"/>
      <c r="H78" s="74"/>
      <c r="I78" s="196"/>
      <c r="J78" s="74"/>
      <c r="K78" s="74"/>
      <c r="L78" s="72"/>
    </row>
    <row r="79" s="1" customFormat="1" ht="14.4" customHeight="1">
      <c r="B79" s="46"/>
      <c r="C79" s="76" t="s">
        <v>141</v>
      </c>
      <c r="D79" s="74"/>
      <c r="E79" s="74"/>
      <c r="F79" s="74"/>
      <c r="G79" s="74"/>
      <c r="H79" s="74"/>
      <c r="I79" s="196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>01 - Technologická část SSZT - dodávky, montáže</v>
      </c>
      <c r="F80" s="74"/>
      <c r="G80" s="74"/>
      <c r="H80" s="74"/>
      <c r="I80" s="196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1" customFormat="1" ht="18" customHeight="1">
      <c r="B82" s="46"/>
      <c r="C82" s="76" t="s">
        <v>23</v>
      </c>
      <c r="D82" s="74"/>
      <c r="E82" s="74"/>
      <c r="F82" s="200" t="str">
        <f>F14</f>
        <v>ŽST Most n.n. - St4</v>
      </c>
      <c r="G82" s="74"/>
      <c r="H82" s="74"/>
      <c r="I82" s="201" t="s">
        <v>25</v>
      </c>
      <c r="J82" s="85" t="str">
        <f>IF(J14="","",J14)</f>
        <v>13. 9. 2018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1" customFormat="1">
      <c r="B84" s="46"/>
      <c r="C84" s="76" t="s">
        <v>27</v>
      </c>
      <c r="D84" s="74"/>
      <c r="E84" s="74"/>
      <c r="F84" s="200" t="str">
        <f>E17</f>
        <v>SŽDC s.o., OŘ UNL, SSZT</v>
      </c>
      <c r="G84" s="74"/>
      <c r="H84" s="74"/>
      <c r="I84" s="201" t="s">
        <v>33</v>
      </c>
      <c r="J84" s="200" t="str">
        <f>E23</f>
        <v xml:space="preserve"> </v>
      </c>
      <c r="K84" s="74"/>
      <c r="L84" s="72"/>
    </row>
    <row r="85" s="1" customFormat="1" ht="14.4" customHeight="1">
      <c r="B85" s="46"/>
      <c r="C85" s="76" t="s">
        <v>31</v>
      </c>
      <c r="D85" s="74"/>
      <c r="E85" s="74"/>
      <c r="F85" s="200" t="str">
        <f>IF(E20="","",E20)</f>
        <v/>
      </c>
      <c r="G85" s="74"/>
      <c r="H85" s="74"/>
      <c r="I85" s="196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196"/>
      <c r="J86" s="74"/>
      <c r="K86" s="74"/>
      <c r="L86" s="72"/>
    </row>
    <row r="87" s="9" customFormat="1" ht="29.28" customHeight="1">
      <c r="B87" s="202"/>
      <c r="C87" s="203" t="s">
        <v>151</v>
      </c>
      <c r="D87" s="204" t="s">
        <v>56</v>
      </c>
      <c r="E87" s="204" t="s">
        <v>52</v>
      </c>
      <c r="F87" s="204" t="s">
        <v>152</v>
      </c>
      <c r="G87" s="204" t="s">
        <v>153</v>
      </c>
      <c r="H87" s="204" t="s">
        <v>154</v>
      </c>
      <c r="I87" s="205" t="s">
        <v>155</v>
      </c>
      <c r="J87" s="204" t="s">
        <v>146</v>
      </c>
      <c r="K87" s="206" t="s">
        <v>156</v>
      </c>
      <c r="L87" s="207"/>
      <c r="M87" s="102" t="s">
        <v>157</v>
      </c>
      <c r="N87" s="103" t="s">
        <v>41</v>
      </c>
      <c r="O87" s="103" t="s">
        <v>158</v>
      </c>
      <c r="P87" s="103" t="s">
        <v>159</v>
      </c>
      <c r="Q87" s="103" t="s">
        <v>160</v>
      </c>
      <c r="R87" s="103" t="s">
        <v>161</v>
      </c>
      <c r="S87" s="103" t="s">
        <v>162</v>
      </c>
      <c r="T87" s="104" t="s">
        <v>163</v>
      </c>
    </row>
    <row r="88" s="1" customFormat="1" ht="29.28" customHeight="1">
      <c r="B88" s="46"/>
      <c r="C88" s="108" t="s">
        <v>147</v>
      </c>
      <c r="D88" s="74"/>
      <c r="E88" s="74"/>
      <c r="F88" s="74"/>
      <c r="G88" s="74"/>
      <c r="H88" s="74"/>
      <c r="I88" s="196"/>
      <c r="J88" s="208">
        <f>BK88</f>
        <v>0</v>
      </c>
      <c r="K88" s="74"/>
      <c r="L88" s="72"/>
      <c r="M88" s="105"/>
      <c r="N88" s="106"/>
      <c r="O88" s="106"/>
      <c r="P88" s="209">
        <f>P89+SUM(P105:P107)</f>
        <v>0</v>
      </c>
      <c r="Q88" s="106"/>
      <c r="R88" s="209">
        <f>R89+SUM(R105:R107)</f>
        <v>15000</v>
      </c>
      <c r="S88" s="106"/>
      <c r="T88" s="210">
        <f>T89+SUM(T105:T107)</f>
        <v>0</v>
      </c>
      <c r="AT88" s="24" t="s">
        <v>70</v>
      </c>
      <c r="AU88" s="24" t="s">
        <v>148</v>
      </c>
      <c r="BK88" s="211">
        <f>BK89+SUM(BK105:BK107)</f>
        <v>0</v>
      </c>
    </row>
    <row r="89" s="10" customFormat="1" ht="37.44" customHeight="1">
      <c r="B89" s="225"/>
      <c r="C89" s="226"/>
      <c r="D89" s="227" t="s">
        <v>70</v>
      </c>
      <c r="E89" s="228" t="s">
        <v>339</v>
      </c>
      <c r="F89" s="228" t="s">
        <v>340</v>
      </c>
      <c r="G89" s="226"/>
      <c r="H89" s="226"/>
      <c r="I89" s="229"/>
      <c r="J89" s="230">
        <f>BK89</f>
        <v>0</v>
      </c>
      <c r="K89" s="226"/>
      <c r="L89" s="231"/>
      <c r="M89" s="232"/>
      <c r="N89" s="233"/>
      <c r="O89" s="233"/>
      <c r="P89" s="234">
        <f>P90+P103</f>
        <v>0</v>
      </c>
      <c r="Q89" s="233"/>
      <c r="R89" s="234">
        <f>R90+R103</f>
        <v>15000</v>
      </c>
      <c r="S89" s="233"/>
      <c r="T89" s="235">
        <f>T90+T103</f>
        <v>0</v>
      </c>
      <c r="AR89" s="236" t="s">
        <v>78</v>
      </c>
      <c r="AT89" s="237" t="s">
        <v>70</v>
      </c>
      <c r="AU89" s="237" t="s">
        <v>71</v>
      </c>
      <c r="AY89" s="236" t="s">
        <v>170</v>
      </c>
      <c r="BK89" s="238">
        <f>BK90+BK103</f>
        <v>0</v>
      </c>
    </row>
    <row r="90" s="10" customFormat="1" ht="19.92" customHeight="1">
      <c r="B90" s="225"/>
      <c r="C90" s="226"/>
      <c r="D90" s="227" t="s">
        <v>70</v>
      </c>
      <c r="E90" s="259" t="s">
        <v>78</v>
      </c>
      <c r="F90" s="259" t="s">
        <v>103</v>
      </c>
      <c r="G90" s="226"/>
      <c r="H90" s="226"/>
      <c r="I90" s="229"/>
      <c r="J90" s="260">
        <f>BK90</f>
        <v>0</v>
      </c>
      <c r="K90" s="226"/>
      <c r="L90" s="231"/>
      <c r="M90" s="232"/>
      <c r="N90" s="233"/>
      <c r="O90" s="233"/>
      <c r="P90" s="234">
        <f>SUM(P91:P102)</f>
        <v>0</v>
      </c>
      <c r="Q90" s="233"/>
      <c r="R90" s="234">
        <f>SUM(R91:R102)</f>
        <v>15000</v>
      </c>
      <c r="S90" s="233"/>
      <c r="T90" s="235">
        <f>SUM(T91:T102)</f>
        <v>0</v>
      </c>
      <c r="AR90" s="236" t="s">
        <v>78</v>
      </c>
      <c r="AT90" s="237" t="s">
        <v>70</v>
      </c>
      <c r="AU90" s="237" t="s">
        <v>78</v>
      </c>
      <c r="AY90" s="236" t="s">
        <v>170</v>
      </c>
      <c r="BK90" s="238">
        <f>SUM(BK91:BK102)</f>
        <v>0</v>
      </c>
    </row>
    <row r="91" s="1" customFormat="1" ht="25.5" customHeight="1">
      <c r="B91" s="46"/>
      <c r="C91" s="212" t="s">
        <v>78</v>
      </c>
      <c r="D91" s="212" t="s">
        <v>164</v>
      </c>
      <c r="E91" s="213" t="s">
        <v>341</v>
      </c>
      <c r="F91" s="214" t="s">
        <v>342</v>
      </c>
      <c r="G91" s="215" t="s">
        <v>343</v>
      </c>
      <c r="H91" s="216">
        <v>165</v>
      </c>
      <c r="I91" s="217"/>
      <c r="J91" s="218">
        <f>ROUND(I91*H91,2)</f>
        <v>0</v>
      </c>
      <c r="K91" s="214" t="s">
        <v>168</v>
      </c>
      <c r="L91" s="219"/>
      <c r="M91" s="220" t="s">
        <v>21</v>
      </c>
      <c r="N91" s="221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80</v>
      </c>
      <c r="AT91" s="24" t="s">
        <v>164</v>
      </c>
      <c r="AU91" s="24" t="s">
        <v>80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78</v>
      </c>
      <c r="BM91" s="24" t="s">
        <v>344</v>
      </c>
    </row>
    <row r="92" s="1" customFormat="1" ht="16.5" customHeight="1">
      <c r="B92" s="46"/>
      <c r="C92" s="212" t="s">
        <v>80</v>
      </c>
      <c r="D92" s="212" t="s">
        <v>164</v>
      </c>
      <c r="E92" s="213" t="s">
        <v>345</v>
      </c>
      <c r="F92" s="214" t="s">
        <v>346</v>
      </c>
      <c r="G92" s="215" t="s">
        <v>301</v>
      </c>
      <c r="H92" s="216">
        <v>15</v>
      </c>
      <c r="I92" s="217"/>
      <c r="J92" s="218">
        <f>ROUND(I92*H92,2)</f>
        <v>0</v>
      </c>
      <c r="K92" s="214" t="s">
        <v>168</v>
      </c>
      <c r="L92" s="219"/>
      <c r="M92" s="220" t="s">
        <v>21</v>
      </c>
      <c r="N92" s="221" t="s">
        <v>42</v>
      </c>
      <c r="O92" s="47"/>
      <c r="P92" s="222">
        <f>O92*H92</f>
        <v>0</v>
      </c>
      <c r="Q92" s="222">
        <v>1000</v>
      </c>
      <c r="R92" s="222">
        <f>Q92*H92</f>
        <v>15000</v>
      </c>
      <c r="S92" s="222">
        <v>0</v>
      </c>
      <c r="T92" s="223">
        <f>S92*H92</f>
        <v>0</v>
      </c>
      <c r="AR92" s="24" t="s">
        <v>80</v>
      </c>
      <c r="AT92" s="24" t="s">
        <v>164</v>
      </c>
      <c r="AU92" s="24" t="s">
        <v>80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78</v>
      </c>
      <c r="BM92" s="24" t="s">
        <v>347</v>
      </c>
    </row>
    <row r="93" s="1" customFormat="1" ht="16.5" customHeight="1">
      <c r="B93" s="46"/>
      <c r="C93" s="212" t="s">
        <v>291</v>
      </c>
      <c r="D93" s="212" t="s">
        <v>164</v>
      </c>
      <c r="E93" s="213" t="s">
        <v>348</v>
      </c>
      <c r="F93" s="214" t="s">
        <v>349</v>
      </c>
      <c r="G93" s="215" t="s">
        <v>343</v>
      </c>
      <c r="H93" s="216">
        <v>150</v>
      </c>
      <c r="I93" s="217"/>
      <c r="J93" s="218">
        <f>ROUND(I93*H93,2)</f>
        <v>0</v>
      </c>
      <c r="K93" s="214" t="s">
        <v>168</v>
      </c>
      <c r="L93" s="219"/>
      <c r="M93" s="220" t="s">
        <v>21</v>
      </c>
      <c r="N93" s="221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80</v>
      </c>
      <c r="AT93" s="24" t="s">
        <v>164</v>
      </c>
      <c r="AU93" s="24" t="s">
        <v>80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78</v>
      </c>
      <c r="BM93" s="24" t="s">
        <v>350</v>
      </c>
    </row>
    <row r="94" s="1" customFormat="1" ht="16.5" customHeight="1">
      <c r="B94" s="46"/>
      <c r="C94" s="212" t="s">
        <v>177</v>
      </c>
      <c r="D94" s="212" t="s">
        <v>164</v>
      </c>
      <c r="E94" s="213" t="s">
        <v>351</v>
      </c>
      <c r="F94" s="214" t="s">
        <v>352</v>
      </c>
      <c r="G94" s="215" t="s">
        <v>167</v>
      </c>
      <c r="H94" s="216">
        <v>10</v>
      </c>
      <c r="I94" s="217"/>
      <c r="J94" s="218">
        <f>ROUND(I94*H94,2)</f>
        <v>0</v>
      </c>
      <c r="K94" s="214" t="s">
        <v>168</v>
      </c>
      <c r="L94" s="219"/>
      <c r="M94" s="220" t="s">
        <v>21</v>
      </c>
      <c r="N94" s="221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80</v>
      </c>
      <c r="AT94" s="24" t="s">
        <v>164</v>
      </c>
      <c r="AU94" s="24" t="s">
        <v>80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78</v>
      </c>
      <c r="BM94" s="24" t="s">
        <v>353</v>
      </c>
    </row>
    <row r="95" s="1" customFormat="1" ht="16.5" customHeight="1">
      <c r="B95" s="46"/>
      <c r="C95" s="212" t="s">
        <v>263</v>
      </c>
      <c r="D95" s="212" t="s">
        <v>164</v>
      </c>
      <c r="E95" s="213" t="s">
        <v>354</v>
      </c>
      <c r="F95" s="214" t="s">
        <v>355</v>
      </c>
      <c r="G95" s="215" t="s">
        <v>167</v>
      </c>
      <c r="H95" s="216">
        <v>125</v>
      </c>
      <c r="I95" s="217"/>
      <c r="J95" s="218">
        <f>ROUND(I95*H95,2)</f>
        <v>0</v>
      </c>
      <c r="K95" s="214" t="s">
        <v>168</v>
      </c>
      <c r="L95" s="219"/>
      <c r="M95" s="220" t="s">
        <v>21</v>
      </c>
      <c r="N95" s="221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80</v>
      </c>
      <c r="AT95" s="24" t="s">
        <v>164</v>
      </c>
      <c r="AU95" s="24" t="s">
        <v>80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78</v>
      </c>
      <c r="BM95" s="24" t="s">
        <v>356</v>
      </c>
    </row>
    <row r="96" s="1" customFormat="1" ht="25.5" customHeight="1">
      <c r="B96" s="46"/>
      <c r="C96" s="212" t="s">
        <v>267</v>
      </c>
      <c r="D96" s="212" t="s">
        <v>164</v>
      </c>
      <c r="E96" s="213" t="s">
        <v>357</v>
      </c>
      <c r="F96" s="214" t="s">
        <v>358</v>
      </c>
      <c r="G96" s="215" t="s">
        <v>343</v>
      </c>
      <c r="H96" s="216">
        <v>150</v>
      </c>
      <c r="I96" s="217"/>
      <c r="J96" s="218">
        <f>ROUND(I96*H96,2)</f>
        <v>0</v>
      </c>
      <c r="K96" s="214" t="s">
        <v>168</v>
      </c>
      <c r="L96" s="219"/>
      <c r="M96" s="220" t="s">
        <v>21</v>
      </c>
      <c r="N96" s="221" t="s">
        <v>42</v>
      </c>
      <c r="O96" s="47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4" t="s">
        <v>80</v>
      </c>
      <c r="AT96" s="24" t="s">
        <v>164</v>
      </c>
      <c r="AU96" s="24" t="s">
        <v>80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78</v>
      </c>
      <c r="BM96" s="24" t="s">
        <v>359</v>
      </c>
    </row>
    <row r="97" s="1" customFormat="1" ht="25.5" customHeight="1">
      <c r="B97" s="46"/>
      <c r="C97" s="212" t="s">
        <v>259</v>
      </c>
      <c r="D97" s="212" t="s">
        <v>164</v>
      </c>
      <c r="E97" s="213" t="s">
        <v>360</v>
      </c>
      <c r="F97" s="214" t="s">
        <v>361</v>
      </c>
      <c r="G97" s="215" t="s">
        <v>343</v>
      </c>
      <c r="H97" s="216">
        <v>250</v>
      </c>
      <c r="I97" s="217"/>
      <c r="J97" s="218">
        <f>ROUND(I97*H97,2)</f>
        <v>0</v>
      </c>
      <c r="K97" s="214" t="s">
        <v>168</v>
      </c>
      <c r="L97" s="219"/>
      <c r="M97" s="220" t="s">
        <v>21</v>
      </c>
      <c r="N97" s="221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80</v>
      </c>
      <c r="AT97" s="24" t="s">
        <v>164</v>
      </c>
      <c r="AU97" s="24" t="s">
        <v>80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78</v>
      </c>
      <c r="BM97" s="24" t="s">
        <v>362</v>
      </c>
    </row>
    <row r="98" s="1" customFormat="1" ht="38.25" customHeight="1">
      <c r="B98" s="46"/>
      <c r="C98" s="212" t="s">
        <v>271</v>
      </c>
      <c r="D98" s="212" t="s">
        <v>164</v>
      </c>
      <c r="E98" s="213" t="s">
        <v>363</v>
      </c>
      <c r="F98" s="214" t="s">
        <v>364</v>
      </c>
      <c r="G98" s="215" t="s">
        <v>343</v>
      </c>
      <c r="H98" s="216">
        <v>300</v>
      </c>
      <c r="I98" s="217"/>
      <c r="J98" s="218">
        <f>ROUND(I98*H98,2)</f>
        <v>0</v>
      </c>
      <c r="K98" s="214" t="s">
        <v>168</v>
      </c>
      <c r="L98" s="219"/>
      <c r="M98" s="220" t="s">
        <v>21</v>
      </c>
      <c r="N98" s="221" t="s">
        <v>42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80</v>
      </c>
      <c r="AT98" s="24" t="s">
        <v>164</v>
      </c>
      <c r="AU98" s="24" t="s">
        <v>80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78</v>
      </c>
      <c r="BM98" s="24" t="s">
        <v>365</v>
      </c>
    </row>
    <row r="99" s="1" customFormat="1" ht="25.5" customHeight="1">
      <c r="B99" s="46"/>
      <c r="C99" s="212" t="s">
        <v>275</v>
      </c>
      <c r="D99" s="212" t="s">
        <v>164</v>
      </c>
      <c r="E99" s="213" t="s">
        <v>366</v>
      </c>
      <c r="F99" s="214" t="s">
        <v>367</v>
      </c>
      <c r="G99" s="215" t="s">
        <v>343</v>
      </c>
      <c r="H99" s="216">
        <v>50</v>
      </c>
      <c r="I99" s="217"/>
      <c r="J99" s="218">
        <f>ROUND(I99*H99,2)</f>
        <v>0</v>
      </c>
      <c r="K99" s="214" t="s">
        <v>168</v>
      </c>
      <c r="L99" s="219"/>
      <c r="M99" s="220" t="s">
        <v>21</v>
      </c>
      <c r="N99" s="221" t="s">
        <v>42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80</v>
      </c>
      <c r="AT99" s="24" t="s">
        <v>164</v>
      </c>
      <c r="AU99" s="24" t="s">
        <v>80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78</v>
      </c>
      <c r="BK99" s="224">
        <f>ROUND(I99*H99,2)</f>
        <v>0</v>
      </c>
      <c r="BL99" s="24" t="s">
        <v>78</v>
      </c>
      <c r="BM99" s="24" t="s">
        <v>368</v>
      </c>
    </row>
    <row r="100" s="1" customFormat="1" ht="25.5" customHeight="1">
      <c r="B100" s="46"/>
      <c r="C100" s="212" t="s">
        <v>279</v>
      </c>
      <c r="D100" s="212" t="s">
        <v>164</v>
      </c>
      <c r="E100" s="213" t="s">
        <v>369</v>
      </c>
      <c r="F100" s="214" t="s">
        <v>370</v>
      </c>
      <c r="G100" s="215" t="s">
        <v>167</v>
      </c>
      <c r="H100" s="216">
        <v>3</v>
      </c>
      <c r="I100" s="217"/>
      <c r="J100" s="218">
        <f>ROUND(I100*H100,2)</f>
        <v>0</v>
      </c>
      <c r="K100" s="214" t="s">
        <v>168</v>
      </c>
      <c r="L100" s="219"/>
      <c r="M100" s="220" t="s">
        <v>21</v>
      </c>
      <c r="N100" s="221" t="s">
        <v>42</v>
      </c>
      <c r="O100" s="47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AR100" s="24" t="s">
        <v>80</v>
      </c>
      <c r="AT100" s="24" t="s">
        <v>164</v>
      </c>
      <c r="AU100" s="24" t="s">
        <v>80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78</v>
      </c>
      <c r="BK100" s="224">
        <f>ROUND(I100*H100,2)</f>
        <v>0</v>
      </c>
      <c r="BL100" s="24" t="s">
        <v>78</v>
      </c>
      <c r="BM100" s="24" t="s">
        <v>371</v>
      </c>
    </row>
    <row r="101" s="1" customFormat="1" ht="25.5" customHeight="1">
      <c r="B101" s="46"/>
      <c r="C101" s="212" t="s">
        <v>255</v>
      </c>
      <c r="D101" s="212" t="s">
        <v>164</v>
      </c>
      <c r="E101" s="213" t="s">
        <v>372</v>
      </c>
      <c r="F101" s="214" t="s">
        <v>373</v>
      </c>
      <c r="G101" s="215" t="s">
        <v>343</v>
      </c>
      <c r="H101" s="216">
        <v>50</v>
      </c>
      <c r="I101" s="217"/>
      <c r="J101" s="218">
        <f>ROUND(I101*H101,2)</f>
        <v>0</v>
      </c>
      <c r="K101" s="214" t="s">
        <v>168</v>
      </c>
      <c r="L101" s="219"/>
      <c r="M101" s="220" t="s">
        <v>21</v>
      </c>
      <c r="N101" s="221" t="s">
        <v>42</v>
      </c>
      <c r="O101" s="47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4" t="s">
        <v>80</v>
      </c>
      <c r="AT101" s="24" t="s">
        <v>164</v>
      </c>
      <c r="AU101" s="24" t="s">
        <v>80</v>
      </c>
      <c r="AY101" s="24" t="s">
        <v>170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4" t="s">
        <v>78</v>
      </c>
      <c r="BK101" s="224">
        <f>ROUND(I101*H101,2)</f>
        <v>0</v>
      </c>
      <c r="BL101" s="24" t="s">
        <v>78</v>
      </c>
      <c r="BM101" s="24" t="s">
        <v>374</v>
      </c>
    </row>
    <row r="102" s="1" customFormat="1" ht="25.5" customHeight="1">
      <c r="B102" s="46"/>
      <c r="C102" s="212" t="s">
        <v>287</v>
      </c>
      <c r="D102" s="212" t="s">
        <v>164</v>
      </c>
      <c r="E102" s="213" t="s">
        <v>375</v>
      </c>
      <c r="F102" s="214" t="s">
        <v>376</v>
      </c>
      <c r="G102" s="215" t="s">
        <v>343</v>
      </c>
      <c r="H102" s="216">
        <v>20</v>
      </c>
      <c r="I102" s="217"/>
      <c r="J102" s="218">
        <f>ROUND(I102*H102,2)</f>
        <v>0</v>
      </c>
      <c r="K102" s="214" t="s">
        <v>168</v>
      </c>
      <c r="L102" s="219"/>
      <c r="M102" s="220" t="s">
        <v>21</v>
      </c>
      <c r="N102" s="221" t="s">
        <v>42</v>
      </c>
      <c r="O102" s="47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4" t="s">
        <v>80</v>
      </c>
      <c r="AT102" s="24" t="s">
        <v>164</v>
      </c>
      <c r="AU102" s="24" t="s">
        <v>80</v>
      </c>
      <c r="AY102" s="24" t="s">
        <v>170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4" t="s">
        <v>78</v>
      </c>
      <c r="BK102" s="224">
        <f>ROUND(I102*H102,2)</f>
        <v>0</v>
      </c>
      <c r="BL102" s="24" t="s">
        <v>78</v>
      </c>
      <c r="BM102" s="24" t="s">
        <v>377</v>
      </c>
    </row>
    <row r="103" s="10" customFormat="1" ht="29.88" customHeight="1">
      <c r="B103" s="225"/>
      <c r="C103" s="226"/>
      <c r="D103" s="227" t="s">
        <v>70</v>
      </c>
      <c r="E103" s="259" t="s">
        <v>263</v>
      </c>
      <c r="F103" s="259" t="s">
        <v>378</v>
      </c>
      <c r="G103" s="226"/>
      <c r="H103" s="226"/>
      <c r="I103" s="229"/>
      <c r="J103" s="260">
        <f>BK103</f>
        <v>0</v>
      </c>
      <c r="K103" s="226"/>
      <c r="L103" s="231"/>
      <c r="M103" s="232"/>
      <c r="N103" s="233"/>
      <c r="O103" s="233"/>
      <c r="P103" s="234">
        <f>P104</f>
        <v>0</v>
      </c>
      <c r="Q103" s="233"/>
      <c r="R103" s="234">
        <f>R104</f>
        <v>0</v>
      </c>
      <c r="S103" s="233"/>
      <c r="T103" s="235">
        <f>T104</f>
        <v>0</v>
      </c>
      <c r="AR103" s="236" t="s">
        <v>78</v>
      </c>
      <c r="AT103" s="237" t="s">
        <v>70</v>
      </c>
      <c r="AU103" s="237" t="s">
        <v>78</v>
      </c>
      <c r="AY103" s="236" t="s">
        <v>170</v>
      </c>
      <c r="BK103" s="238">
        <f>BK104</f>
        <v>0</v>
      </c>
    </row>
    <row r="104" s="1" customFormat="1" ht="38.25" customHeight="1">
      <c r="B104" s="46"/>
      <c r="C104" s="239" t="s">
        <v>379</v>
      </c>
      <c r="D104" s="239" t="s">
        <v>242</v>
      </c>
      <c r="E104" s="240" t="s">
        <v>380</v>
      </c>
      <c r="F104" s="241" t="s">
        <v>381</v>
      </c>
      <c r="G104" s="242" t="s">
        <v>382</v>
      </c>
      <c r="H104" s="243">
        <v>12</v>
      </c>
      <c r="I104" s="244"/>
      <c r="J104" s="245">
        <f>ROUND(I104*H104,2)</f>
        <v>0</v>
      </c>
      <c r="K104" s="241" t="s">
        <v>168</v>
      </c>
      <c r="L104" s="72"/>
      <c r="M104" s="246" t="s">
        <v>21</v>
      </c>
      <c r="N104" s="247" t="s">
        <v>42</v>
      </c>
      <c r="O104" s="47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24" t="s">
        <v>78</v>
      </c>
      <c r="AT104" s="24" t="s">
        <v>242</v>
      </c>
      <c r="AU104" s="24" t="s">
        <v>80</v>
      </c>
      <c r="AY104" s="24" t="s">
        <v>170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24" t="s">
        <v>78</v>
      </c>
      <c r="BK104" s="224">
        <f>ROUND(I104*H104,2)</f>
        <v>0</v>
      </c>
      <c r="BL104" s="24" t="s">
        <v>78</v>
      </c>
      <c r="BM104" s="24" t="s">
        <v>383</v>
      </c>
    </row>
    <row r="105" s="10" customFormat="1" ht="37.44" customHeight="1">
      <c r="B105" s="225"/>
      <c r="C105" s="226"/>
      <c r="D105" s="227" t="s">
        <v>70</v>
      </c>
      <c r="E105" s="228" t="s">
        <v>384</v>
      </c>
      <c r="F105" s="228" t="s">
        <v>385</v>
      </c>
      <c r="G105" s="226"/>
      <c r="H105" s="226"/>
      <c r="I105" s="229"/>
      <c r="J105" s="230">
        <f>BK105</f>
        <v>0</v>
      </c>
      <c r="K105" s="226"/>
      <c r="L105" s="231"/>
      <c r="M105" s="232"/>
      <c r="N105" s="233"/>
      <c r="O105" s="233"/>
      <c r="P105" s="234">
        <v>0</v>
      </c>
      <c r="Q105" s="233"/>
      <c r="R105" s="234">
        <v>0</v>
      </c>
      <c r="S105" s="233"/>
      <c r="T105" s="235">
        <v>0</v>
      </c>
      <c r="AR105" s="236" t="s">
        <v>78</v>
      </c>
      <c r="AT105" s="237" t="s">
        <v>70</v>
      </c>
      <c r="AU105" s="237" t="s">
        <v>71</v>
      </c>
      <c r="AY105" s="236" t="s">
        <v>170</v>
      </c>
      <c r="BK105" s="238">
        <v>0</v>
      </c>
    </row>
    <row r="106" s="10" customFormat="1" ht="24.96" customHeight="1">
      <c r="B106" s="225"/>
      <c r="C106" s="226"/>
      <c r="D106" s="227" t="s">
        <v>70</v>
      </c>
      <c r="E106" s="228" t="s">
        <v>386</v>
      </c>
      <c r="F106" s="228" t="s">
        <v>387</v>
      </c>
      <c r="G106" s="226"/>
      <c r="H106" s="226"/>
      <c r="I106" s="229"/>
      <c r="J106" s="230">
        <f>BK106</f>
        <v>0</v>
      </c>
      <c r="K106" s="226"/>
      <c r="L106" s="231"/>
      <c r="M106" s="232"/>
      <c r="N106" s="233"/>
      <c r="O106" s="233"/>
      <c r="P106" s="234">
        <v>0</v>
      </c>
      <c r="Q106" s="233"/>
      <c r="R106" s="234">
        <v>0</v>
      </c>
      <c r="S106" s="233"/>
      <c r="T106" s="235">
        <v>0</v>
      </c>
      <c r="AR106" s="236" t="s">
        <v>78</v>
      </c>
      <c r="AT106" s="237" t="s">
        <v>70</v>
      </c>
      <c r="AU106" s="237" t="s">
        <v>71</v>
      </c>
      <c r="AY106" s="236" t="s">
        <v>170</v>
      </c>
      <c r="BK106" s="238">
        <v>0</v>
      </c>
    </row>
    <row r="107" s="10" customFormat="1" ht="24.96" customHeight="1">
      <c r="B107" s="225"/>
      <c r="C107" s="226"/>
      <c r="D107" s="227" t="s">
        <v>70</v>
      </c>
      <c r="E107" s="228" t="s">
        <v>175</v>
      </c>
      <c r="F107" s="228" t="s">
        <v>176</v>
      </c>
      <c r="G107" s="226"/>
      <c r="H107" s="226"/>
      <c r="I107" s="229"/>
      <c r="J107" s="230">
        <f>BK107</f>
        <v>0</v>
      </c>
      <c r="K107" s="226"/>
      <c r="L107" s="231"/>
      <c r="M107" s="232"/>
      <c r="N107" s="233"/>
      <c r="O107" s="233"/>
      <c r="P107" s="234">
        <f>SUM(P108:P180)</f>
        <v>0</v>
      </c>
      <c r="Q107" s="233"/>
      <c r="R107" s="234">
        <f>SUM(R108:R180)</f>
        <v>0</v>
      </c>
      <c r="S107" s="233"/>
      <c r="T107" s="235">
        <f>SUM(T108:T180)</f>
        <v>0</v>
      </c>
      <c r="AR107" s="236" t="s">
        <v>177</v>
      </c>
      <c r="AT107" s="237" t="s">
        <v>70</v>
      </c>
      <c r="AU107" s="237" t="s">
        <v>71</v>
      </c>
      <c r="AY107" s="236" t="s">
        <v>170</v>
      </c>
      <c r="BK107" s="238">
        <f>SUM(BK108:BK180)</f>
        <v>0</v>
      </c>
    </row>
    <row r="108" s="1" customFormat="1" ht="16.5" customHeight="1">
      <c r="B108" s="46"/>
      <c r="C108" s="212" t="s">
        <v>388</v>
      </c>
      <c r="D108" s="212" t="s">
        <v>164</v>
      </c>
      <c r="E108" s="213" t="s">
        <v>389</v>
      </c>
      <c r="F108" s="214" t="s">
        <v>390</v>
      </c>
      <c r="G108" s="215" t="s">
        <v>167</v>
      </c>
      <c r="H108" s="216">
        <v>2</v>
      </c>
      <c r="I108" s="217"/>
      <c r="J108" s="218">
        <f>ROUND(I108*H108,2)</f>
        <v>0</v>
      </c>
      <c r="K108" s="214" t="s">
        <v>168</v>
      </c>
      <c r="L108" s="219"/>
      <c r="M108" s="220" t="s">
        <v>21</v>
      </c>
      <c r="N108" s="221" t="s">
        <v>42</v>
      </c>
      <c r="O108" s="47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4" t="s">
        <v>169</v>
      </c>
      <c r="AT108" s="24" t="s">
        <v>164</v>
      </c>
      <c r="AU108" s="24" t="s">
        <v>78</v>
      </c>
      <c r="AY108" s="24" t="s">
        <v>170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4" t="s">
        <v>78</v>
      </c>
      <c r="BK108" s="224">
        <f>ROUND(I108*H108,2)</f>
        <v>0</v>
      </c>
      <c r="BL108" s="24" t="s">
        <v>169</v>
      </c>
      <c r="BM108" s="24" t="s">
        <v>391</v>
      </c>
    </row>
    <row r="109" s="1" customFormat="1" ht="16.5" customHeight="1">
      <c r="B109" s="46"/>
      <c r="C109" s="212" t="s">
        <v>10</v>
      </c>
      <c r="D109" s="212" t="s">
        <v>164</v>
      </c>
      <c r="E109" s="213" t="s">
        <v>392</v>
      </c>
      <c r="F109" s="214" t="s">
        <v>393</v>
      </c>
      <c r="G109" s="215" t="s">
        <v>167</v>
      </c>
      <c r="H109" s="216">
        <v>2</v>
      </c>
      <c r="I109" s="217"/>
      <c r="J109" s="218">
        <f>ROUND(I109*H109,2)</f>
        <v>0</v>
      </c>
      <c r="K109" s="214" t="s">
        <v>168</v>
      </c>
      <c r="L109" s="219"/>
      <c r="M109" s="220" t="s">
        <v>21</v>
      </c>
      <c r="N109" s="221" t="s">
        <v>42</v>
      </c>
      <c r="O109" s="47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4" t="s">
        <v>80</v>
      </c>
      <c r="AT109" s="24" t="s">
        <v>164</v>
      </c>
      <c r="AU109" s="24" t="s">
        <v>78</v>
      </c>
      <c r="AY109" s="24" t="s">
        <v>170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4" t="s">
        <v>78</v>
      </c>
      <c r="BK109" s="224">
        <f>ROUND(I109*H109,2)</f>
        <v>0</v>
      </c>
      <c r="BL109" s="24" t="s">
        <v>78</v>
      </c>
      <c r="BM109" s="24" t="s">
        <v>394</v>
      </c>
    </row>
    <row r="110" s="1" customFormat="1" ht="16.5" customHeight="1">
      <c r="B110" s="46"/>
      <c r="C110" s="212" t="s">
        <v>395</v>
      </c>
      <c r="D110" s="212" t="s">
        <v>164</v>
      </c>
      <c r="E110" s="213" t="s">
        <v>396</v>
      </c>
      <c r="F110" s="214" t="s">
        <v>397</v>
      </c>
      <c r="G110" s="215" t="s">
        <v>167</v>
      </c>
      <c r="H110" s="216">
        <v>2</v>
      </c>
      <c r="I110" s="217"/>
      <c r="J110" s="218">
        <f>ROUND(I110*H110,2)</f>
        <v>0</v>
      </c>
      <c r="K110" s="214" t="s">
        <v>168</v>
      </c>
      <c r="L110" s="219"/>
      <c r="M110" s="220" t="s">
        <v>21</v>
      </c>
      <c r="N110" s="221" t="s">
        <v>42</v>
      </c>
      <c r="O110" s="47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4" t="s">
        <v>169</v>
      </c>
      <c r="AT110" s="24" t="s">
        <v>164</v>
      </c>
      <c r="AU110" s="24" t="s">
        <v>78</v>
      </c>
      <c r="AY110" s="24" t="s">
        <v>170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4" t="s">
        <v>78</v>
      </c>
      <c r="BK110" s="224">
        <f>ROUND(I110*H110,2)</f>
        <v>0</v>
      </c>
      <c r="BL110" s="24" t="s">
        <v>169</v>
      </c>
      <c r="BM110" s="24" t="s">
        <v>398</v>
      </c>
    </row>
    <row r="111" s="1" customFormat="1" ht="25.5" customHeight="1">
      <c r="B111" s="46"/>
      <c r="C111" s="212" t="s">
        <v>190</v>
      </c>
      <c r="D111" s="212" t="s">
        <v>164</v>
      </c>
      <c r="E111" s="213" t="s">
        <v>399</v>
      </c>
      <c r="F111" s="214" t="s">
        <v>400</v>
      </c>
      <c r="G111" s="215" t="s">
        <v>167</v>
      </c>
      <c r="H111" s="216">
        <v>2</v>
      </c>
      <c r="I111" s="217"/>
      <c r="J111" s="218">
        <f>ROUND(I111*H111,2)</f>
        <v>0</v>
      </c>
      <c r="K111" s="214" t="s">
        <v>168</v>
      </c>
      <c r="L111" s="219"/>
      <c r="M111" s="220" t="s">
        <v>21</v>
      </c>
      <c r="N111" s="221" t="s">
        <v>42</v>
      </c>
      <c r="O111" s="47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4" t="s">
        <v>80</v>
      </c>
      <c r="AT111" s="24" t="s">
        <v>164</v>
      </c>
      <c r="AU111" s="24" t="s">
        <v>78</v>
      </c>
      <c r="AY111" s="24" t="s">
        <v>170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4" t="s">
        <v>78</v>
      </c>
      <c r="BK111" s="224">
        <f>ROUND(I111*H111,2)</f>
        <v>0</v>
      </c>
      <c r="BL111" s="24" t="s">
        <v>78</v>
      </c>
      <c r="BM111" s="24" t="s">
        <v>401</v>
      </c>
    </row>
    <row r="112" s="1" customFormat="1" ht="25.5" customHeight="1">
      <c r="B112" s="46"/>
      <c r="C112" s="212" t="s">
        <v>186</v>
      </c>
      <c r="D112" s="212" t="s">
        <v>164</v>
      </c>
      <c r="E112" s="213" t="s">
        <v>402</v>
      </c>
      <c r="F112" s="214" t="s">
        <v>403</v>
      </c>
      <c r="G112" s="215" t="s">
        <v>343</v>
      </c>
      <c r="H112" s="216">
        <v>50</v>
      </c>
      <c r="I112" s="217"/>
      <c r="J112" s="218">
        <f>ROUND(I112*H112,2)</f>
        <v>0</v>
      </c>
      <c r="K112" s="214" t="s">
        <v>168</v>
      </c>
      <c r="L112" s="219"/>
      <c r="M112" s="220" t="s">
        <v>21</v>
      </c>
      <c r="N112" s="221" t="s">
        <v>42</v>
      </c>
      <c r="O112" s="47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AR112" s="24" t="s">
        <v>169</v>
      </c>
      <c r="AT112" s="24" t="s">
        <v>164</v>
      </c>
      <c r="AU112" s="24" t="s">
        <v>78</v>
      </c>
      <c r="AY112" s="24" t="s">
        <v>170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24" t="s">
        <v>78</v>
      </c>
      <c r="BK112" s="224">
        <f>ROUND(I112*H112,2)</f>
        <v>0</v>
      </c>
      <c r="BL112" s="24" t="s">
        <v>169</v>
      </c>
      <c r="BM112" s="24" t="s">
        <v>404</v>
      </c>
    </row>
    <row r="113" s="1" customFormat="1" ht="25.5" customHeight="1">
      <c r="B113" s="46"/>
      <c r="C113" s="212" t="s">
        <v>194</v>
      </c>
      <c r="D113" s="212" t="s">
        <v>164</v>
      </c>
      <c r="E113" s="213" t="s">
        <v>405</v>
      </c>
      <c r="F113" s="214" t="s">
        <v>406</v>
      </c>
      <c r="G113" s="215" t="s">
        <v>343</v>
      </c>
      <c r="H113" s="216">
        <v>50</v>
      </c>
      <c r="I113" s="217"/>
      <c r="J113" s="218">
        <f>ROUND(I113*H113,2)</f>
        <v>0</v>
      </c>
      <c r="K113" s="214" t="s">
        <v>168</v>
      </c>
      <c r="L113" s="219"/>
      <c r="M113" s="220" t="s">
        <v>21</v>
      </c>
      <c r="N113" s="221" t="s">
        <v>42</v>
      </c>
      <c r="O113" s="47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AR113" s="24" t="s">
        <v>80</v>
      </c>
      <c r="AT113" s="24" t="s">
        <v>164</v>
      </c>
      <c r="AU113" s="24" t="s">
        <v>78</v>
      </c>
      <c r="AY113" s="24" t="s">
        <v>170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4" t="s">
        <v>78</v>
      </c>
      <c r="BK113" s="224">
        <f>ROUND(I113*H113,2)</f>
        <v>0</v>
      </c>
      <c r="BL113" s="24" t="s">
        <v>78</v>
      </c>
      <c r="BM113" s="24" t="s">
        <v>407</v>
      </c>
    </row>
    <row r="114" s="1" customFormat="1" ht="51" customHeight="1">
      <c r="B114" s="46"/>
      <c r="C114" s="212" t="s">
        <v>198</v>
      </c>
      <c r="D114" s="212" t="s">
        <v>164</v>
      </c>
      <c r="E114" s="213" t="s">
        <v>408</v>
      </c>
      <c r="F114" s="214" t="s">
        <v>409</v>
      </c>
      <c r="G114" s="215" t="s">
        <v>167</v>
      </c>
      <c r="H114" s="216">
        <v>1</v>
      </c>
      <c r="I114" s="217"/>
      <c r="J114" s="218">
        <f>ROUND(I114*H114,2)</f>
        <v>0</v>
      </c>
      <c r="K114" s="214" t="s">
        <v>168</v>
      </c>
      <c r="L114" s="219"/>
      <c r="M114" s="220" t="s">
        <v>21</v>
      </c>
      <c r="N114" s="221" t="s">
        <v>42</v>
      </c>
      <c r="O114" s="47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AR114" s="24" t="s">
        <v>169</v>
      </c>
      <c r="AT114" s="24" t="s">
        <v>164</v>
      </c>
      <c r="AU114" s="24" t="s">
        <v>78</v>
      </c>
      <c r="AY114" s="24" t="s">
        <v>170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4" t="s">
        <v>78</v>
      </c>
      <c r="BK114" s="224">
        <f>ROUND(I114*H114,2)</f>
        <v>0</v>
      </c>
      <c r="BL114" s="24" t="s">
        <v>169</v>
      </c>
      <c r="BM114" s="24" t="s">
        <v>410</v>
      </c>
    </row>
    <row r="115" s="1" customFormat="1" ht="25.5" customHeight="1">
      <c r="B115" s="46"/>
      <c r="C115" s="212" t="s">
        <v>9</v>
      </c>
      <c r="D115" s="212" t="s">
        <v>164</v>
      </c>
      <c r="E115" s="213" t="s">
        <v>411</v>
      </c>
      <c r="F115" s="214" t="s">
        <v>412</v>
      </c>
      <c r="G115" s="215" t="s">
        <v>167</v>
      </c>
      <c r="H115" s="216">
        <v>2</v>
      </c>
      <c r="I115" s="217"/>
      <c r="J115" s="218">
        <f>ROUND(I115*H115,2)</f>
        <v>0</v>
      </c>
      <c r="K115" s="214" t="s">
        <v>168</v>
      </c>
      <c r="L115" s="219"/>
      <c r="M115" s="220" t="s">
        <v>21</v>
      </c>
      <c r="N115" s="221" t="s">
        <v>42</v>
      </c>
      <c r="O115" s="47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4" t="s">
        <v>169</v>
      </c>
      <c r="AT115" s="24" t="s">
        <v>164</v>
      </c>
      <c r="AU115" s="24" t="s">
        <v>78</v>
      </c>
      <c r="AY115" s="24" t="s">
        <v>170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4" t="s">
        <v>78</v>
      </c>
      <c r="BK115" s="224">
        <f>ROUND(I115*H115,2)</f>
        <v>0</v>
      </c>
      <c r="BL115" s="24" t="s">
        <v>169</v>
      </c>
      <c r="BM115" s="24" t="s">
        <v>413</v>
      </c>
    </row>
    <row r="116" s="1" customFormat="1" ht="16.5" customHeight="1">
      <c r="B116" s="46"/>
      <c r="C116" s="212" t="s">
        <v>205</v>
      </c>
      <c r="D116" s="212" t="s">
        <v>164</v>
      </c>
      <c r="E116" s="213" t="s">
        <v>414</v>
      </c>
      <c r="F116" s="214" t="s">
        <v>415</v>
      </c>
      <c r="G116" s="215" t="s">
        <v>167</v>
      </c>
      <c r="H116" s="216">
        <v>2</v>
      </c>
      <c r="I116" s="217"/>
      <c r="J116" s="218">
        <f>ROUND(I116*H116,2)</f>
        <v>0</v>
      </c>
      <c r="K116" s="214" t="s">
        <v>168</v>
      </c>
      <c r="L116" s="219"/>
      <c r="M116" s="220" t="s">
        <v>21</v>
      </c>
      <c r="N116" s="221" t="s">
        <v>42</v>
      </c>
      <c r="O116" s="47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AR116" s="24" t="s">
        <v>80</v>
      </c>
      <c r="AT116" s="24" t="s">
        <v>164</v>
      </c>
      <c r="AU116" s="24" t="s">
        <v>78</v>
      </c>
      <c r="AY116" s="24" t="s">
        <v>170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24" t="s">
        <v>78</v>
      </c>
      <c r="BK116" s="224">
        <f>ROUND(I116*H116,2)</f>
        <v>0</v>
      </c>
      <c r="BL116" s="24" t="s">
        <v>78</v>
      </c>
      <c r="BM116" s="24" t="s">
        <v>416</v>
      </c>
    </row>
    <row r="117" s="1" customFormat="1" ht="16.5" customHeight="1">
      <c r="B117" s="46"/>
      <c r="C117" s="212" t="s">
        <v>209</v>
      </c>
      <c r="D117" s="212" t="s">
        <v>164</v>
      </c>
      <c r="E117" s="213" t="s">
        <v>417</v>
      </c>
      <c r="F117" s="214" t="s">
        <v>418</v>
      </c>
      <c r="G117" s="215" t="s">
        <v>167</v>
      </c>
      <c r="H117" s="216">
        <v>2</v>
      </c>
      <c r="I117" s="217"/>
      <c r="J117" s="218">
        <f>ROUND(I117*H117,2)</f>
        <v>0</v>
      </c>
      <c r="K117" s="214" t="s">
        <v>168</v>
      </c>
      <c r="L117" s="219"/>
      <c r="M117" s="220" t="s">
        <v>21</v>
      </c>
      <c r="N117" s="221" t="s">
        <v>42</v>
      </c>
      <c r="O117" s="47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4" t="s">
        <v>80</v>
      </c>
      <c r="AT117" s="24" t="s">
        <v>164</v>
      </c>
      <c r="AU117" s="24" t="s">
        <v>78</v>
      </c>
      <c r="AY117" s="24" t="s">
        <v>170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4" t="s">
        <v>78</v>
      </c>
      <c r="BK117" s="224">
        <f>ROUND(I117*H117,2)</f>
        <v>0</v>
      </c>
      <c r="BL117" s="24" t="s">
        <v>78</v>
      </c>
      <c r="BM117" s="24" t="s">
        <v>419</v>
      </c>
    </row>
    <row r="118" s="1" customFormat="1" ht="16.5" customHeight="1">
      <c r="B118" s="46"/>
      <c r="C118" s="212" t="s">
        <v>213</v>
      </c>
      <c r="D118" s="212" t="s">
        <v>164</v>
      </c>
      <c r="E118" s="213" t="s">
        <v>420</v>
      </c>
      <c r="F118" s="214" t="s">
        <v>421</v>
      </c>
      <c r="G118" s="215" t="s">
        <v>167</v>
      </c>
      <c r="H118" s="216">
        <v>1</v>
      </c>
      <c r="I118" s="217"/>
      <c r="J118" s="218">
        <f>ROUND(I118*H118,2)</f>
        <v>0</v>
      </c>
      <c r="K118" s="214" t="s">
        <v>168</v>
      </c>
      <c r="L118" s="219"/>
      <c r="M118" s="220" t="s">
        <v>21</v>
      </c>
      <c r="N118" s="221" t="s">
        <v>42</v>
      </c>
      <c r="O118" s="47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AR118" s="24" t="s">
        <v>169</v>
      </c>
      <c r="AT118" s="24" t="s">
        <v>164</v>
      </c>
      <c r="AU118" s="24" t="s">
        <v>78</v>
      </c>
      <c r="AY118" s="24" t="s">
        <v>170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24" t="s">
        <v>78</v>
      </c>
      <c r="BK118" s="224">
        <f>ROUND(I118*H118,2)</f>
        <v>0</v>
      </c>
      <c r="BL118" s="24" t="s">
        <v>169</v>
      </c>
      <c r="BM118" s="24" t="s">
        <v>422</v>
      </c>
    </row>
    <row r="119" s="1" customFormat="1" ht="16.5" customHeight="1">
      <c r="B119" s="46"/>
      <c r="C119" s="212" t="s">
        <v>423</v>
      </c>
      <c r="D119" s="212" t="s">
        <v>164</v>
      </c>
      <c r="E119" s="213" t="s">
        <v>424</v>
      </c>
      <c r="F119" s="214" t="s">
        <v>425</v>
      </c>
      <c r="G119" s="215" t="s">
        <v>167</v>
      </c>
      <c r="H119" s="216">
        <v>4</v>
      </c>
      <c r="I119" s="217"/>
      <c r="J119" s="218">
        <f>ROUND(I119*H119,2)</f>
        <v>0</v>
      </c>
      <c r="K119" s="214" t="s">
        <v>168</v>
      </c>
      <c r="L119" s="219"/>
      <c r="M119" s="220" t="s">
        <v>21</v>
      </c>
      <c r="N119" s="221" t="s">
        <v>42</v>
      </c>
      <c r="O119" s="47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4" t="s">
        <v>169</v>
      </c>
      <c r="AT119" s="24" t="s">
        <v>164</v>
      </c>
      <c r="AU119" s="24" t="s">
        <v>78</v>
      </c>
      <c r="AY119" s="24" t="s">
        <v>170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4" t="s">
        <v>78</v>
      </c>
      <c r="BK119" s="224">
        <f>ROUND(I119*H119,2)</f>
        <v>0</v>
      </c>
      <c r="BL119" s="24" t="s">
        <v>169</v>
      </c>
      <c r="BM119" s="24" t="s">
        <v>426</v>
      </c>
    </row>
    <row r="120" s="1" customFormat="1">
      <c r="B120" s="46"/>
      <c r="C120" s="74"/>
      <c r="D120" s="261" t="s">
        <v>427</v>
      </c>
      <c r="E120" s="74"/>
      <c r="F120" s="262" t="s">
        <v>428</v>
      </c>
      <c r="G120" s="74"/>
      <c r="H120" s="74"/>
      <c r="I120" s="196"/>
      <c r="J120" s="74"/>
      <c r="K120" s="74"/>
      <c r="L120" s="72"/>
      <c r="M120" s="263"/>
      <c r="N120" s="47"/>
      <c r="O120" s="47"/>
      <c r="P120" s="47"/>
      <c r="Q120" s="47"/>
      <c r="R120" s="47"/>
      <c r="S120" s="47"/>
      <c r="T120" s="95"/>
      <c r="AT120" s="24" t="s">
        <v>427</v>
      </c>
      <c r="AU120" s="24" t="s">
        <v>78</v>
      </c>
    </row>
    <row r="121" s="1" customFormat="1" ht="16.5" customHeight="1">
      <c r="B121" s="46"/>
      <c r="C121" s="212" t="s">
        <v>429</v>
      </c>
      <c r="D121" s="212" t="s">
        <v>164</v>
      </c>
      <c r="E121" s="213" t="s">
        <v>430</v>
      </c>
      <c r="F121" s="214" t="s">
        <v>431</v>
      </c>
      <c r="G121" s="215" t="s">
        <v>167</v>
      </c>
      <c r="H121" s="216">
        <v>6</v>
      </c>
      <c r="I121" s="217"/>
      <c r="J121" s="218">
        <f>ROUND(I121*H121,2)</f>
        <v>0</v>
      </c>
      <c r="K121" s="214" t="s">
        <v>168</v>
      </c>
      <c r="L121" s="219"/>
      <c r="M121" s="220" t="s">
        <v>21</v>
      </c>
      <c r="N121" s="221" t="s">
        <v>42</v>
      </c>
      <c r="O121" s="47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4" t="s">
        <v>169</v>
      </c>
      <c r="AT121" s="24" t="s">
        <v>164</v>
      </c>
      <c r="AU121" s="24" t="s">
        <v>78</v>
      </c>
      <c r="AY121" s="24" t="s">
        <v>170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4" t="s">
        <v>78</v>
      </c>
      <c r="BK121" s="224">
        <f>ROUND(I121*H121,2)</f>
        <v>0</v>
      </c>
      <c r="BL121" s="24" t="s">
        <v>169</v>
      </c>
      <c r="BM121" s="24" t="s">
        <v>432</v>
      </c>
    </row>
    <row r="122" s="1" customFormat="1" ht="16.5" customHeight="1">
      <c r="B122" s="46"/>
      <c r="C122" s="212" t="s">
        <v>433</v>
      </c>
      <c r="D122" s="212" t="s">
        <v>164</v>
      </c>
      <c r="E122" s="213" t="s">
        <v>434</v>
      </c>
      <c r="F122" s="214" t="s">
        <v>435</v>
      </c>
      <c r="G122" s="215" t="s">
        <v>167</v>
      </c>
      <c r="H122" s="216">
        <v>1</v>
      </c>
      <c r="I122" s="217"/>
      <c r="J122" s="218">
        <f>ROUND(I122*H122,2)</f>
        <v>0</v>
      </c>
      <c r="K122" s="214" t="s">
        <v>168</v>
      </c>
      <c r="L122" s="219"/>
      <c r="M122" s="220" t="s">
        <v>21</v>
      </c>
      <c r="N122" s="221" t="s">
        <v>42</v>
      </c>
      <c r="O122" s="47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4" t="s">
        <v>169</v>
      </c>
      <c r="AT122" s="24" t="s">
        <v>164</v>
      </c>
      <c r="AU122" s="24" t="s">
        <v>78</v>
      </c>
      <c r="AY122" s="24" t="s">
        <v>170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4" t="s">
        <v>78</v>
      </c>
      <c r="BK122" s="224">
        <f>ROUND(I122*H122,2)</f>
        <v>0</v>
      </c>
      <c r="BL122" s="24" t="s">
        <v>169</v>
      </c>
      <c r="BM122" s="24" t="s">
        <v>436</v>
      </c>
    </row>
    <row r="123" s="1" customFormat="1" ht="25.5" customHeight="1">
      <c r="B123" s="46"/>
      <c r="C123" s="212" t="s">
        <v>221</v>
      </c>
      <c r="D123" s="212" t="s">
        <v>164</v>
      </c>
      <c r="E123" s="213" t="s">
        <v>437</v>
      </c>
      <c r="F123" s="214" t="s">
        <v>438</v>
      </c>
      <c r="G123" s="215" t="s">
        <v>343</v>
      </c>
      <c r="H123" s="216">
        <v>150</v>
      </c>
      <c r="I123" s="217"/>
      <c r="J123" s="218">
        <f>ROUND(I123*H123,2)</f>
        <v>0</v>
      </c>
      <c r="K123" s="214" t="s">
        <v>168</v>
      </c>
      <c r="L123" s="219"/>
      <c r="M123" s="220" t="s">
        <v>21</v>
      </c>
      <c r="N123" s="221" t="s">
        <v>42</v>
      </c>
      <c r="O123" s="47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4" t="s">
        <v>80</v>
      </c>
      <c r="AT123" s="24" t="s">
        <v>164</v>
      </c>
      <c r="AU123" s="24" t="s">
        <v>78</v>
      </c>
      <c r="AY123" s="24" t="s">
        <v>170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4" t="s">
        <v>78</v>
      </c>
      <c r="BK123" s="224">
        <f>ROUND(I123*H123,2)</f>
        <v>0</v>
      </c>
      <c r="BL123" s="24" t="s">
        <v>78</v>
      </c>
      <c r="BM123" s="24" t="s">
        <v>439</v>
      </c>
    </row>
    <row r="124" s="1" customFormat="1" ht="25.5" customHeight="1">
      <c r="B124" s="46"/>
      <c r="C124" s="212" t="s">
        <v>225</v>
      </c>
      <c r="D124" s="212" t="s">
        <v>164</v>
      </c>
      <c r="E124" s="213" t="s">
        <v>440</v>
      </c>
      <c r="F124" s="214" t="s">
        <v>441</v>
      </c>
      <c r="G124" s="215" t="s">
        <v>343</v>
      </c>
      <c r="H124" s="216">
        <v>100</v>
      </c>
      <c r="I124" s="217"/>
      <c r="J124" s="218">
        <f>ROUND(I124*H124,2)</f>
        <v>0</v>
      </c>
      <c r="K124" s="214" t="s">
        <v>168</v>
      </c>
      <c r="L124" s="219"/>
      <c r="M124" s="220" t="s">
        <v>21</v>
      </c>
      <c r="N124" s="221" t="s">
        <v>42</v>
      </c>
      <c r="O124" s="47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AR124" s="24" t="s">
        <v>80</v>
      </c>
      <c r="AT124" s="24" t="s">
        <v>164</v>
      </c>
      <c r="AU124" s="24" t="s">
        <v>78</v>
      </c>
      <c r="AY124" s="24" t="s">
        <v>170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24" t="s">
        <v>78</v>
      </c>
      <c r="BK124" s="224">
        <f>ROUND(I124*H124,2)</f>
        <v>0</v>
      </c>
      <c r="BL124" s="24" t="s">
        <v>78</v>
      </c>
      <c r="BM124" s="24" t="s">
        <v>442</v>
      </c>
    </row>
    <row r="125" s="1" customFormat="1" ht="25.5" customHeight="1">
      <c r="B125" s="46"/>
      <c r="C125" s="212" t="s">
        <v>229</v>
      </c>
      <c r="D125" s="212" t="s">
        <v>164</v>
      </c>
      <c r="E125" s="213" t="s">
        <v>443</v>
      </c>
      <c r="F125" s="214" t="s">
        <v>444</v>
      </c>
      <c r="G125" s="215" t="s">
        <v>343</v>
      </c>
      <c r="H125" s="216">
        <v>50</v>
      </c>
      <c r="I125" s="217"/>
      <c r="J125" s="218">
        <f>ROUND(I125*H125,2)</f>
        <v>0</v>
      </c>
      <c r="K125" s="214" t="s">
        <v>168</v>
      </c>
      <c r="L125" s="219"/>
      <c r="M125" s="220" t="s">
        <v>21</v>
      </c>
      <c r="N125" s="221" t="s">
        <v>42</v>
      </c>
      <c r="O125" s="47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AR125" s="24" t="s">
        <v>80</v>
      </c>
      <c r="AT125" s="24" t="s">
        <v>164</v>
      </c>
      <c r="AU125" s="24" t="s">
        <v>78</v>
      </c>
      <c r="AY125" s="24" t="s">
        <v>170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4" t="s">
        <v>78</v>
      </c>
      <c r="BK125" s="224">
        <f>ROUND(I125*H125,2)</f>
        <v>0</v>
      </c>
      <c r="BL125" s="24" t="s">
        <v>78</v>
      </c>
      <c r="BM125" s="24" t="s">
        <v>445</v>
      </c>
    </row>
    <row r="126" s="1" customFormat="1" ht="16.5" customHeight="1">
      <c r="B126" s="46"/>
      <c r="C126" s="212" t="s">
        <v>233</v>
      </c>
      <c r="D126" s="212" t="s">
        <v>164</v>
      </c>
      <c r="E126" s="213" t="s">
        <v>446</v>
      </c>
      <c r="F126" s="214" t="s">
        <v>447</v>
      </c>
      <c r="G126" s="215" t="s">
        <v>167</v>
      </c>
      <c r="H126" s="216">
        <v>2</v>
      </c>
      <c r="I126" s="217"/>
      <c r="J126" s="218">
        <f>ROUND(I126*H126,2)</f>
        <v>0</v>
      </c>
      <c r="K126" s="214" t="s">
        <v>168</v>
      </c>
      <c r="L126" s="219"/>
      <c r="M126" s="220" t="s">
        <v>21</v>
      </c>
      <c r="N126" s="221" t="s">
        <v>42</v>
      </c>
      <c r="O126" s="47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4" t="s">
        <v>169</v>
      </c>
      <c r="AT126" s="24" t="s">
        <v>164</v>
      </c>
      <c r="AU126" s="24" t="s">
        <v>78</v>
      </c>
      <c r="AY126" s="24" t="s">
        <v>170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4" t="s">
        <v>78</v>
      </c>
      <c r="BK126" s="224">
        <f>ROUND(I126*H126,2)</f>
        <v>0</v>
      </c>
      <c r="BL126" s="24" t="s">
        <v>169</v>
      </c>
      <c r="BM126" s="24" t="s">
        <v>448</v>
      </c>
    </row>
    <row r="127" s="1" customFormat="1" ht="16.5" customHeight="1">
      <c r="B127" s="46"/>
      <c r="C127" s="212" t="s">
        <v>283</v>
      </c>
      <c r="D127" s="212" t="s">
        <v>164</v>
      </c>
      <c r="E127" s="213" t="s">
        <v>449</v>
      </c>
      <c r="F127" s="214" t="s">
        <v>450</v>
      </c>
      <c r="G127" s="215" t="s">
        <v>167</v>
      </c>
      <c r="H127" s="216">
        <v>2</v>
      </c>
      <c r="I127" s="217"/>
      <c r="J127" s="218">
        <f>ROUND(I127*H127,2)</f>
        <v>0</v>
      </c>
      <c r="K127" s="214" t="s">
        <v>168</v>
      </c>
      <c r="L127" s="219"/>
      <c r="M127" s="220" t="s">
        <v>21</v>
      </c>
      <c r="N127" s="221" t="s">
        <v>42</v>
      </c>
      <c r="O127" s="47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4" t="s">
        <v>80</v>
      </c>
      <c r="AT127" s="24" t="s">
        <v>164</v>
      </c>
      <c r="AU127" s="24" t="s">
        <v>78</v>
      </c>
      <c r="AY127" s="24" t="s">
        <v>170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4" t="s">
        <v>78</v>
      </c>
      <c r="BK127" s="224">
        <f>ROUND(I127*H127,2)</f>
        <v>0</v>
      </c>
      <c r="BL127" s="24" t="s">
        <v>78</v>
      </c>
      <c r="BM127" s="24" t="s">
        <v>451</v>
      </c>
    </row>
    <row r="128" s="1" customFormat="1" ht="51" customHeight="1">
      <c r="B128" s="46"/>
      <c r="C128" s="212" t="s">
        <v>452</v>
      </c>
      <c r="D128" s="212" t="s">
        <v>164</v>
      </c>
      <c r="E128" s="213" t="s">
        <v>453</v>
      </c>
      <c r="F128" s="214" t="s">
        <v>454</v>
      </c>
      <c r="G128" s="215" t="s">
        <v>167</v>
      </c>
      <c r="H128" s="216">
        <v>1</v>
      </c>
      <c r="I128" s="217"/>
      <c r="J128" s="218">
        <f>ROUND(I128*H128,2)</f>
        <v>0</v>
      </c>
      <c r="K128" s="214" t="s">
        <v>168</v>
      </c>
      <c r="L128" s="219"/>
      <c r="M128" s="220" t="s">
        <v>21</v>
      </c>
      <c r="N128" s="221" t="s">
        <v>42</v>
      </c>
      <c r="O128" s="47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AR128" s="24" t="s">
        <v>80</v>
      </c>
      <c r="AT128" s="24" t="s">
        <v>164</v>
      </c>
      <c r="AU128" s="24" t="s">
        <v>78</v>
      </c>
      <c r="AY128" s="24" t="s">
        <v>170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4" t="s">
        <v>78</v>
      </c>
      <c r="BK128" s="224">
        <f>ROUND(I128*H128,2)</f>
        <v>0</v>
      </c>
      <c r="BL128" s="24" t="s">
        <v>78</v>
      </c>
      <c r="BM128" s="24" t="s">
        <v>455</v>
      </c>
    </row>
    <row r="129" s="1" customFormat="1">
      <c r="B129" s="46"/>
      <c r="C129" s="74"/>
      <c r="D129" s="261" t="s">
        <v>427</v>
      </c>
      <c r="E129" s="74"/>
      <c r="F129" s="262" t="s">
        <v>456</v>
      </c>
      <c r="G129" s="74"/>
      <c r="H129" s="74"/>
      <c r="I129" s="196"/>
      <c r="J129" s="74"/>
      <c r="K129" s="74"/>
      <c r="L129" s="72"/>
      <c r="M129" s="263"/>
      <c r="N129" s="47"/>
      <c r="O129" s="47"/>
      <c r="P129" s="47"/>
      <c r="Q129" s="47"/>
      <c r="R129" s="47"/>
      <c r="S129" s="47"/>
      <c r="T129" s="95"/>
      <c r="AT129" s="24" t="s">
        <v>427</v>
      </c>
      <c r="AU129" s="24" t="s">
        <v>78</v>
      </c>
    </row>
    <row r="130" s="1" customFormat="1" ht="25.5" customHeight="1">
      <c r="B130" s="46"/>
      <c r="C130" s="212" t="s">
        <v>241</v>
      </c>
      <c r="D130" s="212" t="s">
        <v>164</v>
      </c>
      <c r="E130" s="213" t="s">
        <v>457</v>
      </c>
      <c r="F130" s="214" t="s">
        <v>458</v>
      </c>
      <c r="G130" s="215" t="s">
        <v>167</v>
      </c>
      <c r="H130" s="216">
        <v>1</v>
      </c>
      <c r="I130" s="217"/>
      <c r="J130" s="218">
        <f>ROUND(I130*H130,2)</f>
        <v>0</v>
      </c>
      <c r="K130" s="214" t="s">
        <v>168</v>
      </c>
      <c r="L130" s="219"/>
      <c r="M130" s="220" t="s">
        <v>21</v>
      </c>
      <c r="N130" s="221" t="s">
        <v>42</v>
      </c>
      <c r="O130" s="47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4" t="s">
        <v>80</v>
      </c>
      <c r="AT130" s="24" t="s">
        <v>164</v>
      </c>
      <c r="AU130" s="24" t="s">
        <v>78</v>
      </c>
      <c r="AY130" s="24" t="s">
        <v>170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24" t="s">
        <v>78</v>
      </c>
      <c r="BK130" s="224">
        <f>ROUND(I130*H130,2)</f>
        <v>0</v>
      </c>
      <c r="BL130" s="24" t="s">
        <v>78</v>
      </c>
      <c r="BM130" s="24" t="s">
        <v>459</v>
      </c>
    </row>
    <row r="131" s="1" customFormat="1" ht="25.5" customHeight="1">
      <c r="B131" s="46"/>
      <c r="C131" s="212" t="s">
        <v>298</v>
      </c>
      <c r="D131" s="212" t="s">
        <v>164</v>
      </c>
      <c r="E131" s="213" t="s">
        <v>460</v>
      </c>
      <c r="F131" s="214" t="s">
        <v>461</v>
      </c>
      <c r="G131" s="215" t="s">
        <v>167</v>
      </c>
      <c r="H131" s="216">
        <v>2</v>
      </c>
      <c r="I131" s="217"/>
      <c r="J131" s="218">
        <f>ROUND(I131*H131,2)</f>
        <v>0</v>
      </c>
      <c r="K131" s="214" t="s">
        <v>168</v>
      </c>
      <c r="L131" s="219"/>
      <c r="M131" s="220" t="s">
        <v>21</v>
      </c>
      <c r="N131" s="221" t="s">
        <v>42</v>
      </c>
      <c r="O131" s="47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4" t="s">
        <v>80</v>
      </c>
      <c r="AT131" s="24" t="s">
        <v>164</v>
      </c>
      <c r="AU131" s="24" t="s">
        <v>78</v>
      </c>
      <c r="AY131" s="24" t="s">
        <v>170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4" t="s">
        <v>78</v>
      </c>
      <c r="BK131" s="224">
        <f>ROUND(I131*H131,2)</f>
        <v>0</v>
      </c>
      <c r="BL131" s="24" t="s">
        <v>78</v>
      </c>
      <c r="BM131" s="24" t="s">
        <v>462</v>
      </c>
    </row>
    <row r="132" s="1" customFormat="1" ht="25.5" customHeight="1">
      <c r="B132" s="46"/>
      <c r="C132" s="212" t="s">
        <v>311</v>
      </c>
      <c r="D132" s="212" t="s">
        <v>164</v>
      </c>
      <c r="E132" s="213" t="s">
        <v>463</v>
      </c>
      <c r="F132" s="214" t="s">
        <v>464</v>
      </c>
      <c r="G132" s="215" t="s">
        <v>167</v>
      </c>
      <c r="H132" s="216">
        <v>2</v>
      </c>
      <c r="I132" s="217"/>
      <c r="J132" s="218">
        <f>ROUND(I132*H132,2)</f>
        <v>0</v>
      </c>
      <c r="K132" s="214" t="s">
        <v>168</v>
      </c>
      <c r="L132" s="219"/>
      <c r="M132" s="220" t="s">
        <v>21</v>
      </c>
      <c r="N132" s="221" t="s">
        <v>42</v>
      </c>
      <c r="O132" s="47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AR132" s="24" t="s">
        <v>80</v>
      </c>
      <c r="AT132" s="24" t="s">
        <v>164</v>
      </c>
      <c r="AU132" s="24" t="s">
        <v>78</v>
      </c>
      <c r="AY132" s="24" t="s">
        <v>170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24" t="s">
        <v>78</v>
      </c>
      <c r="BK132" s="224">
        <f>ROUND(I132*H132,2)</f>
        <v>0</v>
      </c>
      <c r="BL132" s="24" t="s">
        <v>78</v>
      </c>
      <c r="BM132" s="24" t="s">
        <v>465</v>
      </c>
    </row>
    <row r="133" s="1" customFormat="1" ht="25.5" customHeight="1">
      <c r="B133" s="46"/>
      <c r="C133" s="212" t="s">
        <v>307</v>
      </c>
      <c r="D133" s="212" t="s">
        <v>164</v>
      </c>
      <c r="E133" s="213" t="s">
        <v>466</v>
      </c>
      <c r="F133" s="214" t="s">
        <v>467</v>
      </c>
      <c r="G133" s="215" t="s">
        <v>167</v>
      </c>
      <c r="H133" s="216">
        <v>2</v>
      </c>
      <c r="I133" s="217"/>
      <c r="J133" s="218">
        <f>ROUND(I133*H133,2)</f>
        <v>0</v>
      </c>
      <c r="K133" s="214" t="s">
        <v>168</v>
      </c>
      <c r="L133" s="219"/>
      <c r="M133" s="220" t="s">
        <v>21</v>
      </c>
      <c r="N133" s="221" t="s">
        <v>42</v>
      </c>
      <c r="O133" s="47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4" t="s">
        <v>80</v>
      </c>
      <c r="AT133" s="24" t="s">
        <v>164</v>
      </c>
      <c r="AU133" s="24" t="s">
        <v>78</v>
      </c>
      <c r="AY133" s="24" t="s">
        <v>170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4" t="s">
        <v>78</v>
      </c>
      <c r="BK133" s="224">
        <f>ROUND(I133*H133,2)</f>
        <v>0</v>
      </c>
      <c r="BL133" s="24" t="s">
        <v>78</v>
      </c>
      <c r="BM133" s="24" t="s">
        <v>468</v>
      </c>
    </row>
    <row r="134" s="1" customFormat="1" ht="25.5" customHeight="1">
      <c r="B134" s="46"/>
      <c r="C134" s="212" t="s">
        <v>303</v>
      </c>
      <c r="D134" s="212" t="s">
        <v>164</v>
      </c>
      <c r="E134" s="213" t="s">
        <v>469</v>
      </c>
      <c r="F134" s="214" t="s">
        <v>470</v>
      </c>
      <c r="G134" s="215" t="s">
        <v>167</v>
      </c>
      <c r="H134" s="216">
        <v>2</v>
      </c>
      <c r="I134" s="217"/>
      <c r="J134" s="218">
        <f>ROUND(I134*H134,2)</f>
        <v>0</v>
      </c>
      <c r="K134" s="214" t="s">
        <v>168</v>
      </c>
      <c r="L134" s="219"/>
      <c r="M134" s="220" t="s">
        <v>21</v>
      </c>
      <c r="N134" s="221" t="s">
        <v>42</v>
      </c>
      <c r="O134" s="47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4" t="s">
        <v>80</v>
      </c>
      <c r="AT134" s="24" t="s">
        <v>164</v>
      </c>
      <c r="AU134" s="24" t="s">
        <v>78</v>
      </c>
      <c r="AY134" s="24" t="s">
        <v>170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24" t="s">
        <v>78</v>
      </c>
      <c r="BK134" s="224">
        <f>ROUND(I134*H134,2)</f>
        <v>0</v>
      </c>
      <c r="BL134" s="24" t="s">
        <v>78</v>
      </c>
      <c r="BM134" s="24" t="s">
        <v>471</v>
      </c>
    </row>
    <row r="135" s="1" customFormat="1" ht="25.5" customHeight="1">
      <c r="B135" s="46"/>
      <c r="C135" s="212" t="s">
        <v>182</v>
      </c>
      <c r="D135" s="212" t="s">
        <v>164</v>
      </c>
      <c r="E135" s="213" t="s">
        <v>472</v>
      </c>
      <c r="F135" s="214" t="s">
        <v>473</v>
      </c>
      <c r="G135" s="215" t="s">
        <v>167</v>
      </c>
      <c r="H135" s="216">
        <v>2</v>
      </c>
      <c r="I135" s="217"/>
      <c r="J135" s="218">
        <f>ROUND(I135*H135,2)</f>
        <v>0</v>
      </c>
      <c r="K135" s="214" t="s">
        <v>168</v>
      </c>
      <c r="L135" s="219"/>
      <c r="M135" s="220" t="s">
        <v>21</v>
      </c>
      <c r="N135" s="221" t="s">
        <v>42</v>
      </c>
      <c r="O135" s="47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4" t="s">
        <v>80</v>
      </c>
      <c r="AT135" s="24" t="s">
        <v>164</v>
      </c>
      <c r="AU135" s="24" t="s">
        <v>78</v>
      </c>
      <c r="AY135" s="24" t="s">
        <v>170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4" t="s">
        <v>78</v>
      </c>
      <c r="BK135" s="224">
        <f>ROUND(I135*H135,2)</f>
        <v>0</v>
      </c>
      <c r="BL135" s="24" t="s">
        <v>78</v>
      </c>
      <c r="BM135" s="24" t="s">
        <v>474</v>
      </c>
    </row>
    <row r="136" s="1" customFormat="1" ht="25.5" customHeight="1">
      <c r="B136" s="46"/>
      <c r="C136" s="212" t="s">
        <v>251</v>
      </c>
      <c r="D136" s="212" t="s">
        <v>164</v>
      </c>
      <c r="E136" s="213" t="s">
        <v>475</v>
      </c>
      <c r="F136" s="214" t="s">
        <v>476</v>
      </c>
      <c r="G136" s="215" t="s">
        <v>167</v>
      </c>
      <c r="H136" s="216">
        <v>1</v>
      </c>
      <c r="I136" s="217"/>
      <c r="J136" s="218">
        <f>ROUND(I136*H136,2)</f>
        <v>0</v>
      </c>
      <c r="K136" s="214" t="s">
        <v>168</v>
      </c>
      <c r="L136" s="219"/>
      <c r="M136" s="220" t="s">
        <v>21</v>
      </c>
      <c r="N136" s="221" t="s">
        <v>42</v>
      </c>
      <c r="O136" s="47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AR136" s="24" t="s">
        <v>80</v>
      </c>
      <c r="AT136" s="24" t="s">
        <v>164</v>
      </c>
      <c r="AU136" s="24" t="s">
        <v>78</v>
      </c>
      <c r="AY136" s="24" t="s">
        <v>170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24" t="s">
        <v>78</v>
      </c>
      <c r="BK136" s="224">
        <f>ROUND(I136*H136,2)</f>
        <v>0</v>
      </c>
      <c r="BL136" s="24" t="s">
        <v>78</v>
      </c>
      <c r="BM136" s="24" t="s">
        <v>477</v>
      </c>
    </row>
    <row r="137" s="1" customFormat="1" ht="25.5" customHeight="1">
      <c r="B137" s="46"/>
      <c r="C137" s="212" t="s">
        <v>178</v>
      </c>
      <c r="D137" s="212" t="s">
        <v>164</v>
      </c>
      <c r="E137" s="213" t="s">
        <v>478</v>
      </c>
      <c r="F137" s="214" t="s">
        <v>479</v>
      </c>
      <c r="G137" s="215" t="s">
        <v>167</v>
      </c>
      <c r="H137" s="216">
        <v>1</v>
      </c>
      <c r="I137" s="217"/>
      <c r="J137" s="218">
        <f>ROUND(I137*H137,2)</f>
        <v>0</v>
      </c>
      <c r="K137" s="214" t="s">
        <v>168</v>
      </c>
      <c r="L137" s="219"/>
      <c r="M137" s="220" t="s">
        <v>21</v>
      </c>
      <c r="N137" s="221" t="s">
        <v>42</v>
      </c>
      <c r="O137" s="47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4" t="s">
        <v>80</v>
      </c>
      <c r="AT137" s="24" t="s">
        <v>164</v>
      </c>
      <c r="AU137" s="24" t="s">
        <v>78</v>
      </c>
      <c r="AY137" s="24" t="s">
        <v>170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24" t="s">
        <v>78</v>
      </c>
      <c r="BK137" s="224">
        <f>ROUND(I137*H137,2)</f>
        <v>0</v>
      </c>
      <c r="BL137" s="24" t="s">
        <v>78</v>
      </c>
      <c r="BM137" s="24" t="s">
        <v>480</v>
      </c>
    </row>
    <row r="138" s="1" customFormat="1" ht="16.5" customHeight="1">
      <c r="B138" s="46"/>
      <c r="C138" s="212" t="s">
        <v>247</v>
      </c>
      <c r="D138" s="212" t="s">
        <v>164</v>
      </c>
      <c r="E138" s="213" t="s">
        <v>481</v>
      </c>
      <c r="F138" s="214" t="s">
        <v>482</v>
      </c>
      <c r="G138" s="215" t="s">
        <v>167</v>
      </c>
      <c r="H138" s="216">
        <v>2</v>
      </c>
      <c r="I138" s="217"/>
      <c r="J138" s="218">
        <f>ROUND(I138*H138,2)</f>
        <v>0</v>
      </c>
      <c r="K138" s="214" t="s">
        <v>168</v>
      </c>
      <c r="L138" s="219"/>
      <c r="M138" s="220" t="s">
        <v>21</v>
      </c>
      <c r="N138" s="221" t="s">
        <v>42</v>
      </c>
      <c r="O138" s="47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4" t="s">
        <v>80</v>
      </c>
      <c r="AT138" s="24" t="s">
        <v>164</v>
      </c>
      <c r="AU138" s="24" t="s">
        <v>78</v>
      </c>
      <c r="AY138" s="24" t="s">
        <v>170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24" t="s">
        <v>78</v>
      </c>
      <c r="BK138" s="224">
        <f>ROUND(I138*H138,2)</f>
        <v>0</v>
      </c>
      <c r="BL138" s="24" t="s">
        <v>78</v>
      </c>
      <c r="BM138" s="24" t="s">
        <v>483</v>
      </c>
    </row>
    <row r="139" s="1" customFormat="1" ht="16.5" customHeight="1">
      <c r="B139" s="46"/>
      <c r="C139" s="212" t="s">
        <v>484</v>
      </c>
      <c r="D139" s="212" t="s">
        <v>164</v>
      </c>
      <c r="E139" s="213" t="s">
        <v>485</v>
      </c>
      <c r="F139" s="214" t="s">
        <v>486</v>
      </c>
      <c r="G139" s="215" t="s">
        <v>167</v>
      </c>
      <c r="H139" s="216">
        <v>2</v>
      </c>
      <c r="I139" s="217"/>
      <c r="J139" s="218">
        <f>ROUND(I139*H139,2)</f>
        <v>0</v>
      </c>
      <c r="K139" s="214" t="s">
        <v>168</v>
      </c>
      <c r="L139" s="219"/>
      <c r="M139" s="220" t="s">
        <v>21</v>
      </c>
      <c r="N139" s="221" t="s">
        <v>42</v>
      </c>
      <c r="O139" s="47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AR139" s="24" t="s">
        <v>80</v>
      </c>
      <c r="AT139" s="24" t="s">
        <v>164</v>
      </c>
      <c r="AU139" s="24" t="s">
        <v>78</v>
      </c>
      <c r="AY139" s="24" t="s">
        <v>170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24" t="s">
        <v>78</v>
      </c>
      <c r="BK139" s="224">
        <f>ROUND(I139*H139,2)</f>
        <v>0</v>
      </c>
      <c r="BL139" s="24" t="s">
        <v>78</v>
      </c>
      <c r="BM139" s="24" t="s">
        <v>487</v>
      </c>
    </row>
    <row r="140" s="1" customFormat="1" ht="25.5" customHeight="1">
      <c r="B140" s="46"/>
      <c r="C140" s="212" t="s">
        <v>488</v>
      </c>
      <c r="D140" s="212" t="s">
        <v>164</v>
      </c>
      <c r="E140" s="213" t="s">
        <v>489</v>
      </c>
      <c r="F140" s="214" t="s">
        <v>490</v>
      </c>
      <c r="G140" s="215" t="s">
        <v>167</v>
      </c>
      <c r="H140" s="216">
        <v>2</v>
      </c>
      <c r="I140" s="217"/>
      <c r="J140" s="218">
        <f>ROUND(I140*H140,2)</f>
        <v>0</v>
      </c>
      <c r="K140" s="214" t="s">
        <v>168</v>
      </c>
      <c r="L140" s="219"/>
      <c r="M140" s="220" t="s">
        <v>21</v>
      </c>
      <c r="N140" s="221" t="s">
        <v>42</v>
      </c>
      <c r="O140" s="47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AR140" s="24" t="s">
        <v>80</v>
      </c>
      <c r="AT140" s="24" t="s">
        <v>164</v>
      </c>
      <c r="AU140" s="24" t="s">
        <v>78</v>
      </c>
      <c r="AY140" s="24" t="s">
        <v>170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24" t="s">
        <v>78</v>
      </c>
      <c r="BK140" s="224">
        <f>ROUND(I140*H140,2)</f>
        <v>0</v>
      </c>
      <c r="BL140" s="24" t="s">
        <v>78</v>
      </c>
      <c r="BM140" s="24" t="s">
        <v>491</v>
      </c>
    </row>
    <row r="141" s="1" customFormat="1" ht="16.5" customHeight="1">
      <c r="B141" s="46"/>
      <c r="C141" s="239" t="s">
        <v>492</v>
      </c>
      <c r="D141" s="239" t="s">
        <v>242</v>
      </c>
      <c r="E141" s="240" t="s">
        <v>493</v>
      </c>
      <c r="F141" s="241" t="s">
        <v>494</v>
      </c>
      <c r="G141" s="242" t="s">
        <v>167</v>
      </c>
      <c r="H141" s="243">
        <v>2</v>
      </c>
      <c r="I141" s="244"/>
      <c r="J141" s="245">
        <f>ROUND(I141*H141,2)</f>
        <v>0</v>
      </c>
      <c r="K141" s="241" t="s">
        <v>168</v>
      </c>
      <c r="L141" s="72"/>
      <c r="M141" s="246" t="s">
        <v>21</v>
      </c>
      <c r="N141" s="247" t="s">
        <v>42</v>
      </c>
      <c r="O141" s="47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AR141" s="24" t="s">
        <v>245</v>
      </c>
      <c r="AT141" s="24" t="s">
        <v>242</v>
      </c>
      <c r="AU141" s="24" t="s">
        <v>78</v>
      </c>
      <c r="AY141" s="24" t="s">
        <v>170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24" t="s">
        <v>78</v>
      </c>
      <c r="BK141" s="224">
        <f>ROUND(I141*H141,2)</f>
        <v>0</v>
      </c>
      <c r="BL141" s="24" t="s">
        <v>245</v>
      </c>
      <c r="BM141" s="24" t="s">
        <v>495</v>
      </c>
    </row>
    <row r="142" s="1" customFormat="1" ht="38.25" customHeight="1">
      <c r="B142" s="46"/>
      <c r="C142" s="212" t="s">
        <v>496</v>
      </c>
      <c r="D142" s="212" t="s">
        <v>164</v>
      </c>
      <c r="E142" s="213" t="s">
        <v>497</v>
      </c>
      <c r="F142" s="214" t="s">
        <v>498</v>
      </c>
      <c r="G142" s="215" t="s">
        <v>167</v>
      </c>
      <c r="H142" s="216">
        <v>2</v>
      </c>
      <c r="I142" s="217"/>
      <c r="J142" s="218">
        <f>ROUND(I142*H142,2)</f>
        <v>0</v>
      </c>
      <c r="K142" s="214" t="s">
        <v>168</v>
      </c>
      <c r="L142" s="219"/>
      <c r="M142" s="220" t="s">
        <v>21</v>
      </c>
      <c r="N142" s="221" t="s">
        <v>42</v>
      </c>
      <c r="O142" s="47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24" t="s">
        <v>80</v>
      </c>
      <c r="AT142" s="24" t="s">
        <v>164</v>
      </c>
      <c r="AU142" s="24" t="s">
        <v>78</v>
      </c>
      <c r="AY142" s="24" t="s">
        <v>170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24" t="s">
        <v>78</v>
      </c>
      <c r="BK142" s="224">
        <f>ROUND(I142*H142,2)</f>
        <v>0</v>
      </c>
      <c r="BL142" s="24" t="s">
        <v>78</v>
      </c>
      <c r="BM142" s="24" t="s">
        <v>499</v>
      </c>
    </row>
    <row r="143" s="1" customFormat="1" ht="51" customHeight="1">
      <c r="B143" s="46"/>
      <c r="C143" s="212" t="s">
        <v>500</v>
      </c>
      <c r="D143" s="212" t="s">
        <v>164</v>
      </c>
      <c r="E143" s="213" t="s">
        <v>501</v>
      </c>
      <c r="F143" s="214" t="s">
        <v>502</v>
      </c>
      <c r="G143" s="215" t="s">
        <v>167</v>
      </c>
      <c r="H143" s="216">
        <v>1</v>
      </c>
      <c r="I143" s="217"/>
      <c r="J143" s="218">
        <f>ROUND(I143*H143,2)</f>
        <v>0</v>
      </c>
      <c r="K143" s="214" t="s">
        <v>168</v>
      </c>
      <c r="L143" s="219"/>
      <c r="M143" s="220" t="s">
        <v>21</v>
      </c>
      <c r="N143" s="221" t="s">
        <v>42</v>
      </c>
      <c r="O143" s="47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AR143" s="24" t="s">
        <v>80</v>
      </c>
      <c r="AT143" s="24" t="s">
        <v>164</v>
      </c>
      <c r="AU143" s="24" t="s">
        <v>78</v>
      </c>
      <c r="AY143" s="24" t="s">
        <v>170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24" t="s">
        <v>78</v>
      </c>
      <c r="BK143" s="224">
        <f>ROUND(I143*H143,2)</f>
        <v>0</v>
      </c>
      <c r="BL143" s="24" t="s">
        <v>78</v>
      </c>
      <c r="BM143" s="24" t="s">
        <v>503</v>
      </c>
    </row>
    <row r="144" s="1" customFormat="1" ht="25.5" customHeight="1">
      <c r="B144" s="46"/>
      <c r="C144" s="212" t="s">
        <v>504</v>
      </c>
      <c r="D144" s="212" t="s">
        <v>164</v>
      </c>
      <c r="E144" s="213" t="s">
        <v>505</v>
      </c>
      <c r="F144" s="214" t="s">
        <v>506</v>
      </c>
      <c r="G144" s="215" t="s">
        <v>167</v>
      </c>
      <c r="H144" s="216">
        <v>24</v>
      </c>
      <c r="I144" s="217"/>
      <c r="J144" s="218">
        <f>ROUND(I144*H144,2)</f>
        <v>0</v>
      </c>
      <c r="K144" s="214" t="s">
        <v>168</v>
      </c>
      <c r="L144" s="219"/>
      <c r="M144" s="220" t="s">
        <v>21</v>
      </c>
      <c r="N144" s="221" t="s">
        <v>42</v>
      </c>
      <c r="O144" s="47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24" t="s">
        <v>80</v>
      </c>
      <c r="AT144" s="24" t="s">
        <v>164</v>
      </c>
      <c r="AU144" s="24" t="s">
        <v>78</v>
      </c>
      <c r="AY144" s="24" t="s">
        <v>170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24" t="s">
        <v>78</v>
      </c>
      <c r="BK144" s="224">
        <f>ROUND(I144*H144,2)</f>
        <v>0</v>
      </c>
      <c r="BL144" s="24" t="s">
        <v>78</v>
      </c>
      <c r="BM144" s="24" t="s">
        <v>507</v>
      </c>
    </row>
    <row r="145" s="1" customFormat="1" ht="25.5" customHeight="1">
      <c r="B145" s="46"/>
      <c r="C145" s="212" t="s">
        <v>508</v>
      </c>
      <c r="D145" s="212" t="s">
        <v>164</v>
      </c>
      <c r="E145" s="213" t="s">
        <v>509</v>
      </c>
      <c r="F145" s="214" t="s">
        <v>510</v>
      </c>
      <c r="G145" s="215" t="s">
        <v>167</v>
      </c>
      <c r="H145" s="216">
        <v>80</v>
      </c>
      <c r="I145" s="217"/>
      <c r="J145" s="218">
        <f>ROUND(I145*H145,2)</f>
        <v>0</v>
      </c>
      <c r="K145" s="214" t="s">
        <v>168</v>
      </c>
      <c r="L145" s="219"/>
      <c r="M145" s="220" t="s">
        <v>21</v>
      </c>
      <c r="N145" s="221" t="s">
        <v>42</v>
      </c>
      <c r="O145" s="47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AR145" s="24" t="s">
        <v>80</v>
      </c>
      <c r="AT145" s="24" t="s">
        <v>164</v>
      </c>
      <c r="AU145" s="24" t="s">
        <v>78</v>
      </c>
      <c r="AY145" s="24" t="s">
        <v>170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24" t="s">
        <v>78</v>
      </c>
      <c r="BK145" s="224">
        <f>ROUND(I145*H145,2)</f>
        <v>0</v>
      </c>
      <c r="BL145" s="24" t="s">
        <v>78</v>
      </c>
      <c r="BM145" s="24" t="s">
        <v>511</v>
      </c>
    </row>
    <row r="146" s="1" customFormat="1" ht="25.5" customHeight="1">
      <c r="B146" s="46"/>
      <c r="C146" s="212" t="s">
        <v>512</v>
      </c>
      <c r="D146" s="212" t="s">
        <v>164</v>
      </c>
      <c r="E146" s="213" t="s">
        <v>513</v>
      </c>
      <c r="F146" s="214" t="s">
        <v>514</v>
      </c>
      <c r="G146" s="215" t="s">
        <v>167</v>
      </c>
      <c r="H146" s="216">
        <v>20</v>
      </c>
      <c r="I146" s="217"/>
      <c r="J146" s="218">
        <f>ROUND(I146*H146,2)</f>
        <v>0</v>
      </c>
      <c r="K146" s="214" t="s">
        <v>168</v>
      </c>
      <c r="L146" s="219"/>
      <c r="M146" s="220" t="s">
        <v>21</v>
      </c>
      <c r="N146" s="221" t="s">
        <v>42</v>
      </c>
      <c r="O146" s="47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AR146" s="24" t="s">
        <v>80</v>
      </c>
      <c r="AT146" s="24" t="s">
        <v>164</v>
      </c>
      <c r="AU146" s="24" t="s">
        <v>78</v>
      </c>
      <c r="AY146" s="24" t="s">
        <v>170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24" t="s">
        <v>78</v>
      </c>
      <c r="BK146" s="224">
        <f>ROUND(I146*H146,2)</f>
        <v>0</v>
      </c>
      <c r="BL146" s="24" t="s">
        <v>78</v>
      </c>
      <c r="BM146" s="24" t="s">
        <v>515</v>
      </c>
    </row>
    <row r="147" s="1" customFormat="1" ht="16.5" customHeight="1">
      <c r="B147" s="46"/>
      <c r="C147" s="212" t="s">
        <v>516</v>
      </c>
      <c r="D147" s="212" t="s">
        <v>164</v>
      </c>
      <c r="E147" s="213" t="s">
        <v>517</v>
      </c>
      <c r="F147" s="214" t="s">
        <v>518</v>
      </c>
      <c r="G147" s="215" t="s">
        <v>167</v>
      </c>
      <c r="H147" s="216">
        <v>13</v>
      </c>
      <c r="I147" s="217"/>
      <c r="J147" s="218">
        <f>ROUND(I147*H147,2)</f>
        <v>0</v>
      </c>
      <c r="K147" s="214" t="s">
        <v>168</v>
      </c>
      <c r="L147" s="219"/>
      <c r="M147" s="220" t="s">
        <v>21</v>
      </c>
      <c r="N147" s="221" t="s">
        <v>42</v>
      </c>
      <c r="O147" s="47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AR147" s="24" t="s">
        <v>80</v>
      </c>
      <c r="AT147" s="24" t="s">
        <v>164</v>
      </c>
      <c r="AU147" s="24" t="s">
        <v>78</v>
      </c>
      <c r="AY147" s="24" t="s">
        <v>170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4" t="s">
        <v>78</v>
      </c>
      <c r="BK147" s="224">
        <f>ROUND(I147*H147,2)</f>
        <v>0</v>
      </c>
      <c r="BL147" s="24" t="s">
        <v>78</v>
      </c>
      <c r="BM147" s="24" t="s">
        <v>519</v>
      </c>
    </row>
    <row r="148" s="1" customFormat="1" ht="16.5" customHeight="1">
      <c r="B148" s="46"/>
      <c r="C148" s="212" t="s">
        <v>520</v>
      </c>
      <c r="D148" s="212" t="s">
        <v>164</v>
      </c>
      <c r="E148" s="213" t="s">
        <v>521</v>
      </c>
      <c r="F148" s="214" t="s">
        <v>522</v>
      </c>
      <c r="G148" s="215" t="s">
        <v>167</v>
      </c>
      <c r="H148" s="216">
        <v>25</v>
      </c>
      <c r="I148" s="217"/>
      <c r="J148" s="218">
        <f>ROUND(I148*H148,2)</f>
        <v>0</v>
      </c>
      <c r="K148" s="214" t="s">
        <v>168</v>
      </c>
      <c r="L148" s="219"/>
      <c r="M148" s="220" t="s">
        <v>21</v>
      </c>
      <c r="N148" s="221" t="s">
        <v>42</v>
      </c>
      <c r="O148" s="47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AR148" s="24" t="s">
        <v>80</v>
      </c>
      <c r="AT148" s="24" t="s">
        <v>164</v>
      </c>
      <c r="AU148" s="24" t="s">
        <v>78</v>
      </c>
      <c r="AY148" s="24" t="s">
        <v>170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24" t="s">
        <v>78</v>
      </c>
      <c r="BK148" s="224">
        <f>ROUND(I148*H148,2)</f>
        <v>0</v>
      </c>
      <c r="BL148" s="24" t="s">
        <v>78</v>
      </c>
      <c r="BM148" s="24" t="s">
        <v>523</v>
      </c>
    </row>
    <row r="149" s="1" customFormat="1" ht="25.5" customHeight="1">
      <c r="B149" s="46"/>
      <c r="C149" s="212" t="s">
        <v>524</v>
      </c>
      <c r="D149" s="212" t="s">
        <v>164</v>
      </c>
      <c r="E149" s="213" t="s">
        <v>525</v>
      </c>
      <c r="F149" s="214" t="s">
        <v>526</v>
      </c>
      <c r="G149" s="215" t="s">
        <v>167</v>
      </c>
      <c r="H149" s="216">
        <v>1</v>
      </c>
      <c r="I149" s="217"/>
      <c r="J149" s="218">
        <f>ROUND(I149*H149,2)</f>
        <v>0</v>
      </c>
      <c r="K149" s="214" t="s">
        <v>168</v>
      </c>
      <c r="L149" s="219"/>
      <c r="M149" s="220" t="s">
        <v>21</v>
      </c>
      <c r="N149" s="221" t="s">
        <v>42</v>
      </c>
      <c r="O149" s="47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AR149" s="24" t="s">
        <v>80</v>
      </c>
      <c r="AT149" s="24" t="s">
        <v>164</v>
      </c>
      <c r="AU149" s="24" t="s">
        <v>78</v>
      </c>
      <c r="AY149" s="24" t="s">
        <v>170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24" t="s">
        <v>78</v>
      </c>
      <c r="BK149" s="224">
        <f>ROUND(I149*H149,2)</f>
        <v>0</v>
      </c>
      <c r="BL149" s="24" t="s">
        <v>78</v>
      </c>
      <c r="BM149" s="24" t="s">
        <v>527</v>
      </c>
    </row>
    <row r="150" s="1" customFormat="1" ht="16.5" customHeight="1">
      <c r="B150" s="46"/>
      <c r="C150" s="239" t="s">
        <v>528</v>
      </c>
      <c r="D150" s="239" t="s">
        <v>242</v>
      </c>
      <c r="E150" s="240" t="s">
        <v>529</v>
      </c>
      <c r="F150" s="241" t="s">
        <v>530</v>
      </c>
      <c r="G150" s="242" t="s">
        <v>343</v>
      </c>
      <c r="H150" s="243">
        <v>165</v>
      </c>
      <c r="I150" s="244"/>
      <c r="J150" s="245">
        <f>ROUND(I150*H150,2)</f>
        <v>0</v>
      </c>
      <c r="K150" s="241" t="s">
        <v>168</v>
      </c>
      <c r="L150" s="72"/>
      <c r="M150" s="246" t="s">
        <v>21</v>
      </c>
      <c r="N150" s="247" t="s">
        <v>42</v>
      </c>
      <c r="O150" s="47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AR150" s="24" t="s">
        <v>78</v>
      </c>
      <c r="AT150" s="24" t="s">
        <v>242</v>
      </c>
      <c r="AU150" s="24" t="s">
        <v>78</v>
      </c>
      <c r="AY150" s="24" t="s">
        <v>170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24" t="s">
        <v>78</v>
      </c>
      <c r="BK150" s="224">
        <f>ROUND(I150*H150,2)</f>
        <v>0</v>
      </c>
      <c r="BL150" s="24" t="s">
        <v>78</v>
      </c>
      <c r="BM150" s="24" t="s">
        <v>531</v>
      </c>
    </row>
    <row r="151" s="1" customFormat="1" ht="25.5" customHeight="1">
      <c r="B151" s="46"/>
      <c r="C151" s="239" t="s">
        <v>532</v>
      </c>
      <c r="D151" s="239" t="s">
        <v>242</v>
      </c>
      <c r="E151" s="240" t="s">
        <v>533</v>
      </c>
      <c r="F151" s="241" t="s">
        <v>534</v>
      </c>
      <c r="G151" s="242" t="s">
        <v>343</v>
      </c>
      <c r="H151" s="243">
        <v>165</v>
      </c>
      <c r="I151" s="244"/>
      <c r="J151" s="245">
        <f>ROUND(I151*H151,2)</f>
        <v>0</v>
      </c>
      <c r="K151" s="241" t="s">
        <v>168</v>
      </c>
      <c r="L151" s="72"/>
      <c r="M151" s="246" t="s">
        <v>21</v>
      </c>
      <c r="N151" s="247" t="s">
        <v>42</v>
      </c>
      <c r="O151" s="47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AR151" s="24" t="s">
        <v>78</v>
      </c>
      <c r="AT151" s="24" t="s">
        <v>242</v>
      </c>
      <c r="AU151" s="24" t="s">
        <v>78</v>
      </c>
      <c r="AY151" s="24" t="s">
        <v>170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24" t="s">
        <v>78</v>
      </c>
      <c r="BK151" s="224">
        <f>ROUND(I151*H151,2)</f>
        <v>0</v>
      </c>
      <c r="BL151" s="24" t="s">
        <v>78</v>
      </c>
      <c r="BM151" s="24" t="s">
        <v>535</v>
      </c>
    </row>
    <row r="152" s="1" customFormat="1" ht="16.5" customHeight="1">
      <c r="B152" s="46"/>
      <c r="C152" s="239" t="s">
        <v>536</v>
      </c>
      <c r="D152" s="239" t="s">
        <v>242</v>
      </c>
      <c r="E152" s="240" t="s">
        <v>537</v>
      </c>
      <c r="F152" s="241" t="s">
        <v>538</v>
      </c>
      <c r="G152" s="242" t="s">
        <v>343</v>
      </c>
      <c r="H152" s="243">
        <v>165</v>
      </c>
      <c r="I152" s="244"/>
      <c r="J152" s="245">
        <f>ROUND(I152*H152,2)</f>
        <v>0</v>
      </c>
      <c r="K152" s="241" t="s">
        <v>168</v>
      </c>
      <c r="L152" s="72"/>
      <c r="M152" s="246" t="s">
        <v>21</v>
      </c>
      <c r="N152" s="247" t="s">
        <v>42</v>
      </c>
      <c r="O152" s="47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AR152" s="24" t="s">
        <v>78</v>
      </c>
      <c r="AT152" s="24" t="s">
        <v>242</v>
      </c>
      <c r="AU152" s="24" t="s">
        <v>78</v>
      </c>
      <c r="AY152" s="24" t="s">
        <v>170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24" t="s">
        <v>78</v>
      </c>
      <c r="BK152" s="224">
        <f>ROUND(I152*H152,2)</f>
        <v>0</v>
      </c>
      <c r="BL152" s="24" t="s">
        <v>78</v>
      </c>
      <c r="BM152" s="24" t="s">
        <v>539</v>
      </c>
    </row>
    <row r="153" s="1" customFormat="1" ht="16.5" customHeight="1">
      <c r="B153" s="46"/>
      <c r="C153" s="239" t="s">
        <v>540</v>
      </c>
      <c r="D153" s="239" t="s">
        <v>242</v>
      </c>
      <c r="E153" s="240" t="s">
        <v>541</v>
      </c>
      <c r="F153" s="241" t="s">
        <v>542</v>
      </c>
      <c r="G153" s="242" t="s">
        <v>343</v>
      </c>
      <c r="H153" s="243">
        <v>165</v>
      </c>
      <c r="I153" s="244"/>
      <c r="J153" s="245">
        <f>ROUND(I153*H153,2)</f>
        <v>0</v>
      </c>
      <c r="K153" s="241" t="s">
        <v>168</v>
      </c>
      <c r="L153" s="72"/>
      <c r="M153" s="246" t="s">
        <v>21</v>
      </c>
      <c r="N153" s="247" t="s">
        <v>42</v>
      </c>
      <c r="O153" s="47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AR153" s="24" t="s">
        <v>78</v>
      </c>
      <c r="AT153" s="24" t="s">
        <v>242</v>
      </c>
      <c r="AU153" s="24" t="s">
        <v>78</v>
      </c>
      <c r="AY153" s="24" t="s">
        <v>170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24" t="s">
        <v>78</v>
      </c>
      <c r="BK153" s="224">
        <f>ROUND(I153*H153,2)</f>
        <v>0</v>
      </c>
      <c r="BL153" s="24" t="s">
        <v>78</v>
      </c>
      <c r="BM153" s="24" t="s">
        <v>543</v>
      </c>
    </row>
    <row r="154" s="1" customFormat="1" ht="16.5" customHeight="1">
      <c r="B154" s="46"/>
      <c r="C154" s="239" t="s">
        <v>544</v>
      </c>
      <c r="D154" s="239" t="s">
        <v>242</v>
      </c>
      <c r="E154" s="240" t="s">
        <v>545</v>
      </c>
      <c r="F154" s="241" t="s">
        <v>546</v>
      </c>
      <c r="G154" s="242" t="s">
        <v>343</v>
      </c>
      <c r="H154" s="243">
        <v>165</v>
      </c>
      <c r="I154" s="244"/>
      <c r="J154" s="245">
        <f>ROUND(I154*H154,2)</f>
        <v>0</v>
      </c>
      <c r="K154" s="241" t="s">
        <v>168</v>
      </c>
      <c r="L154" s="72"/>
      <c r="M154" s="246" t="s">
        <v>21</v>
      </c>
      <c r="N154" s="247" t="s">
        <v>42</v>
      </c>
      <c r="O154" s="47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AR154" s="24" t="s">
        <v>78</v>
      </c>
      <c r="AT154" s="24" t="s">
        <v>242</v>
      </c>
      <c r="AU154" s="24" t="s">
        <v>78</v>
      </c>
      <c r="AY154" s="24" t="s">
        <v>170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24" t="s">
        <v>78</v>
      </c>
      <c r="BK154" s="224">
        <f>ROUND(I154*H154,2)</f>
        <v>0</v>
      </c>
      <c r="BL154" s="24" t="s">
        <v>78</v>
      </c>
      <c r="BM154" s="24" t="s">
        <v>547</v>
      </c>
    </row>
    <row r="155" s="1" customFormat="1" ht="51" customHeight="1">
      <c r="B155" s="46"/>
      <c r="C155" s="239" t="s">
        <v>548</v>
      </c>
      <c r="D155" s="239" t="s">
        <v>242</v>
      </c>
      <c r="E155" s="240" t="s">
        <v>549</v>
      </c>
      <c r="F155" s="241" t="s">
        <v>550</v>
      </c>
      <c r="G155" s="242" t="s">
        <v>167</v>
      </c>
      <c r="H155" s="243">
        <v>4</v>
      </c>
      <c r="I155" s="244"/>
      <c r="J155" s="245">
        <f>ROUND(I155*H155,2)</f>
        <v>0</v>
      </c>
      <c r="K155" s="241" t="s">
        <v>168</v>
      </c>
      <c r="L155" s="72"/>
      <c r="M155" s="246" t="s">
        <v>21</v>
      </c>
      <c r="N155" s="247" t="s">
        <v>42</v>
      </c>
      <c r="O155" s="47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4" t="s">
        <v>78</v>
      </c>
      <c r="AT155" s="24" t="s">
        <v>242</v>
      </c>
      <c r="AU155" s="24" t="s">
        <v>78</v>
      </c>
      <c r="AY155" s="24" t="s">
        <v>170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24" t="s">
        <v>78</v>
      </c>
      <c r="BK155" s="224">
        <f>ROUND(I155*H155,2)</f>
        <v>0</v>
      </c>
      <c r="BL155" s="24" t="s">
        <v>78</v>
      </c>
      <c r="BM155" s="24" t="s">
        <v>551</v>
      </c>
    </row>
    <row r="156" s="1" customFormat="1" ht="51" customHeight="1">
      <c r="B156" s="46"/>
      <c r="C156" s="239" t="s">
        <v>552</v>
      </c>
      <c r="D156" s="239" t="s">
        <v>242</v>
      </c>
      <c r="E156" s="240" t="s">
        <v>553</v>
      </c>
      <c r="F156" s="241" t="s">
        <v>554</v>
      </c>
      <c r="G156" s="242" t="s">
        <v>167</v>
      </c>
      <c r="H156" s="243">
        <v>2</v>
      </c>
      <c r="I156" s="244"/>
      <c r="J156" s="245">
        <f>ROUND(I156*H156,2)</f>
        <v>0</v>
      </c>
      <c r="K156" s="241" t="s">
        <v>168</v>
      </c>
      <c r="L156" s="72"/>
      <c r="M156" s="246" t="s">
        <v>21</v>
      </c>
      <c r="N156" s="247" t="s">
        <v>42</v>
      </c>
      <c r="O156" s="47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AR156" s="24" t="s">
        <v>78</v>
      </c>
      <c r="AT156" s="24" t="s">
        <v>242</v>
      </c>
      <c r="AU156" s="24" t="s">
        <v>78</v>
      </c>
      <c r="AY156" s="24" t="s">
        <v>170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24" t="s">
        <v>78</v>
      </c>
      <c r="BK156" s="224">
        <f>ROUND(I156*H156,2)</f>
        <v>0</v>
      </c>
      <c r="BL156" s="24" t="s">
        <v>78</v>
      </c>
      <c r="BM156" s="24" t="s">
        <v>555</v>
      </c>
    </row>
    <row r="157" s="1" customFormat="1" ht="16.5" customHeight="1">
      <c r="B157" s="46"/>
      <c r="C157" s="239" t="s">
        <v>556</v>
      </c>
      <c r="D157" s="239" t="s">
        <v>242</v>
      </c>
      <c r="E157" s="240" t="s">
        <v>557</v>
      </c>
      <c r="F157" s="241" t="s">
        <v>558</v>
      </c>
      <c r="G157" s="242" t="s">
        <v>343</v>
      </c>
      <c r="H157" s="243">
        <v>50</v>
      </c>
      <c r="I157" s="244"/>
      <c r="J157" s="245">
        <f>ROUND(I157*H157,2)</f>
        <v>0</v>
      </c>
      <c r="K157" s="241" t="s">
        <v>168</v>
      </c>
      <c r="L157" s="72"/>
      <c r="M157" s="246" t="s">
        <v>21</v>
      </c>
      <c r="N157" s="247" t="s">
        <v>42</v>
      </c>
      <c r="O157" s="47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AR157" s="24" t="s">
        <v>78</v>
      </c>
      <c r="AT157" s="24" t="s">
        <v>242</v>
      </c>
      <c r="AU157" s="24" t="s">
        <v>78</v>
      </c>
      <c r="AY157" s="24" t="s">
        <v>170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24" t="s">
        <v>78</v>
      </c>
      <c r="BK157" s="224">
        <f>ROUND(I157*H157,2)</f>
        <v>0</v>
      </c>
      <c r="BL157" s="24" t="s">
        <v>78</v>
      </c>
      <c r="BM157" s="24" t="s">
        <v>559</v>
      </c>
    </row>
    <row r="158" s="1" customFormat="1" ht="16.5" customHeight="1">
      <c r="B158" s="46"/>
      <c r="C158" s="239" t="s">
        <v>560</v>
      </c>
      <c r="D158" s="239" t="s">
        <v>242</v>
      </c>
      <c r="E158" s="240" t="s">
        <v>561</v>
      </c>
      <c r="F158" s="241" t="s">
        <v>562</v>
      </c>
      <c r="G158" s="242" t="s">
        <v>167</v>
      </c>
      <c r="H158" s="243">
        <v>10</v>
      </c>
      <c r="I158" s="244"/>
      <c r="J158" s="245">
        <f>ROUND(I158*H158,2)</f>
        <v>0</v>
      </c>
      <c r="K158" s="241" t="s">
        <v>168</v>
      </c>
      <c r="L158" s="72"/>
      <c r="M158" s="246" t="s">
        <v>21</v>
      </c>
      <c r="N158" s="247" t="s">
        <v>42</v>
      </c>
      <c r="O158" s="47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AR158" s="24" t="s">
        <v>78</v>
      </c>
      <c r="AT158" s="24" t="s">
        <v>242</v>
      </c>
      <c r="AU158" s="24" t="s">
        <v>78</v>
      </c>
      <c r="AY158" s="24" t="s">
        <v>170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24" t="s">
        <v>78</v>
      </c>
      <c r="BK158" s="224">
        <f>ROUND(I158*H158,2)</f>
        <v>0</v>
      </c>
      <c r="BL158" s="24" t="s">
        <v>78</v>
      </c>
      <c r="BM158" s="24" t="s">
        <v>563</v>
      </c>
    </row>
    <row r="159" s="1" customFormat="1" ht="16.5" customHeight="1">
      <c r="B159" s="46"/>
      <c r="C159" s="239" t="s">
        <v>564</v>
      </c>
      <c r="D159" s="239" t="s">
        <v>242</v>
      </c>
      <c r="E159" s="240" t="s">
        <v>565</v>
      </c>
      <c r="F159" s="241" t="s">
        <v>566</v>
      </c>
      <c r="G159" s="242" t="s">
        <v>343</v>
      </c>
      <c r="H159" s="243">
        <v>20</v>
      </c>
      <c r="I159" s="244"/>
      <c r="J159" s="245">
        <f>ROUND(I159*H159,2)</f>
        <v>0</v>
      </c>
      <c r="K159" s="241" t="s">
        <v>168</v>
      </c>
      <c r="L159" s="72"/>
      <c r="M159" s="246" t="s">
        <v>21</v>
      </c>
      <c r="N159" s="247" t="s">
        <v>42</v>
      </c>
      <c r="O159" s="47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AR159" s="24" t="s">
        <v>78</v>
      </c>
      <c r="AT159" s="24" t="s">
        <v>242</v>
      </c>
      <c r="AU159" s="24" t="s">
        <v>78</v>
      </c>
      <c r="AY159" s="24" t="s">
        <v>170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24" t="s">
        <v>78</v>
      </c>
      <c r="BK159" s="224">
        <f>ROUND(I159*H159,2)</f>
        <v>0</v>
      </c>
      <c r="BL159" s="24" t="s">
        <v>78</v>
      </c>
      <c r="BM159" s="24" t="s">
        <v>567</v>
      </c>
    </row>
    <row r="160" s="1" customFormat="1" ht="16.5" customHeight="1">
      <c r="B160" s="46"/>
      <c r="C160" s="239" t="s">
        <v>568</v>
      </c>
      <c r="D160" s="239" t="s">
        <v>242</v>
      </c>
      <c r="E160" s="240" t="s">
        <v>569</v>
      </c>
      <c r="F160" s="241" t="s">
        <v>570</v>
      </c>
      <c r="G160" s="242" t="s">
        <v>167</v>
      </c>
      <c r="H160" s="243">
        <v>4</v>
      </c>
      <c r="I160" s="244"/>
      <c r="J160" s="245">
        <f>ROUND(I160*H160,2)</f>
        <v>0</v>
      </c>
      <c r="K160" s="241" t="s">
        <v>168</v>
      </c>
      <c r="L160" s="72"/>
      <c r="M160" s="246" t="s">
        <v>21</v>
      </c>
      <c r="N160" s="247" t="s">
        <v>42</v>
      </c>
      <c r="O160" s="47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AR160" s="24" t="s">
        <v>78</v>
      </c>
      <c r="AT160" s="24" t="s">
        <v>242</v>
      </c>
      <c r="AU160" s="24" t="s">
        <v>78</v>
      </c>
      <c r="AY160" s="24" t="s">
        <v>170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24" t="s">
        <v>78</v>
      </c>
      <c r="BK160" s="224">
        <f>ROUND(I160*H160,2)</f>
        <v>0</v>
      </c>
      <c r="BL160" s="24" t="s">
        <v>78</v>
      </c>
      <c r="BM160" s="24" t="s">
        <v>571</v>
      </c>
    </row>
    <row r="161" s="1" customFormat="1" ht="63.75" customHeight="1">
      <c r="B161" s="46"/>
      <c r="C161" s="239" t="s">
        <v>572</v>
      </c>
      <c r="D161" s="239" t="s">
        <v>242</v>
      </c>
      <c r="E161" s="240" t="s">
        <v>573</v>
      </c>
      <c r="F161" s="241" t="s">
        <v>574</v>
      </c>
      <c r="G161" s="242" t="s">
        <v>167</v>
      </c>
      <c r="H161" s="243">
        <v>44</v>
      </c>
      <c r="I161" s="244"/>
      <c r="J161" s="245">
        <f>ROUND(I161*H161,2)</f>
        <v>0</v>
      </c>
      <c r="K161" s="241" t="s">
        <v>168</v>
      </c>
      <c r="L161" s="72"/>
      <c r="M161" s="246" t="s">
        <v>21</v>
      </c>
      <c r="N161" s="247" t="s">
        <v>42</v>
      </c>
      <c r="O161" s="47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AR161" s="24" t="s">
        <v>78</v>
      </c>
      <c r="AT161" s="24" t="s">
        <v>242</v>
      </c>
      <c r="AU161" s="24" t="s">
        <v>78</v>
      </c>
      <c r="AY161" s="24" t="s">
        <v>170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4" t="s">
        <v>78</v>
      </c>
      <c r="BK161" s="224">
        <f>ROUND(I161*H161,2)</f>
        <v>0</v>
      </c>
      <c r="BL161" s="24" t="s">
        <v>78</v>
      </c>
      <c r="BM161" s="24" t="s">
        <v>575</v>
      </c>
    </row>
    <row r="162" s="1" customFormat="1" ht="63.75" customHeight="1">
      <c r="B162" s="46"/>
      <c r="C162" s="239" t="s">
        <v>576</v>
      </c>
      <c r="D162" s="239" t="s">
        <v>242</v>
      </c>
      <c r="E162" s="240" t="s">
        <v>577</v>
      </c>
      <c r="F162" s="241" t="s">
        <v>578</v>
      </c>
      <c r="G162" s="242" t="s">
        <v>167</v>
      </c>
      <c r="H162" s="243">
        <v>80</v>
      </c>
      <c r="I162" s="244"/>
      <c r="J162" s="245">
        <f>ROUND(I162*H162,2)</f>
        <v>0</v>
      </c>
      <c r="K162" s="241" t="s">
        <v>168</v>
      </c>
      <c r="L162" s="72"/>
      <c r="M162" s="246" t="s">
        <v>21</v>
      </c>
      <c r="N162" s="247" t="s">
        <v>42</v>
      </c>
      <c r="O162" s="47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AR162" s="24" t="s">
        <v>78</v>
      </c>
      <c r="AT162" s="24" t="s">
        <v>242</v>
      </c>
      <c r="AU162" s="24" t="s">
        <v>78</v>
      </c>
      <c r="AY162" s="24" t="s">
        <v>170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24" t="s">
        <v>78</v>
      </c>
      <c r="BK162" s="224">
        <f>ROUND(I162*H162,2)</f>
        <v>0</v>
      </c>
      <c r="BL162" s="24" t="s">
        <v>78</v>
      </c>
      <c r="BM162" s="24" t="s">
        <v>579</v>
      </c>
    </row>
    <row r="163" s="1" customFormat="1" ht="16.5" customHeight="1">
      <c r="B163" s="46"/>
      <c r="C163" s="239" t="s">
        <v>580</v>
      </c>
      <c r="D163" s="239" t="s">
        <v>242</v>
      </c>
      <c r="E163" s="240" t="s">
        <v>581</v>
      </c>
      <c r="F163" s="241" t="s">
        <v>582</v>
      </c>
      <c r="G163" s="242" t="s">
        <v>167</v>
      </c>
      <c r="H163" s="243">
        <v>1</v>
      </c>
      <c r="I163" s="244"/>
      <c r="J163" s="245">
        <f>ROUND(I163*H163,2)</f>
        <v>0</v>
      </c>
      <c r="K163" s="241" t="s">
        <v>168</v>
      </c>
      <c r="L163" s="72"/>
      <c r="M163" s="246" t="s">
        <v>21</v>
      </c>
      <c r="N163" s="247" t="s">
        <v>42</v>
      </c>
      <c r="O163" s="47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4" t="s">
        <v>78</v>
      </c>
      <c r="AT163" s="24" t="s">
        <v>242</v>
      </c>
      <c r="AU163" s="24" t="s">
        <v>78</v>
      </c>
      <c r="AY163" s="24" t="s">
        <v>170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24" t="s">
        <v>78</v>
      </c>
      <c r="BK163" s="224">
        <f>ROUND(I163*H163,2)</f>
        <v>0</v>
      </c>
      <c r="BL163" s="24" t="s">
        <v>78</v>
      </c>
      <c r="BM163" s="24" t="s">
        <v>583</v>
      </c>
    </row>
    <row r="164" s="1" customFormat="1" ht="16.5" customHeight="1">
      <c r="B164" s="46"/>
      <c r="C164" s="239" t="s">
        <v>584</v>
      </c>
      <c r="D164" s="239" t="s">
        <v>242</v>
      </c>
      <c r="E164" s="240" t="s">
        <v>585</v>
      </c>
      <c r="F164" s="241" t="s">
        <v>586</v>
      </c>
      <c r="G164" s="242" t="s">
        <v>167</v>
      </c>
      <c r="H164" s="243">
        <v>1</v>
      </c>
      <c r="I164" s="244"/>
      <c r="J164" s="245">
        <f>ROUND(I164*H164,2)</f>
        <v>0</v>
      </c>
      <c r="K164" s="241" t="s">
        <v>168</v>
      </c>
      <c r="L164" s="72"/>
      <c r="M164" s="246" t="s">
        <v>21</v>
      </c>
      <c r="N164" s="247" t="s">
        <v>42</v>
      </c>
      <c r="O164" s="47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AR164" s="24" t="s">
        <v>78</v>
      </c>
      <c r="AT164" s="24" t="s">
        <v>242</v>
      </c>
      <c r="AU164" s="24" t="s">
        <v>78</v>
      </c>
      <c r="AY164" s="24" t="s">
        <v>170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24" t="s">
        <v>78</v>
      </c>
      <c r="BK164" s="224">
        <f>ROUND(I164*H164,2)</f>
        <v>0</v>
      </c>
      <c r="BL164" s="24" t="s">
        <v>78</v>
      </c>
      <c r="BM164" s="24" t="s">
        <v>587</v>
      </c>
    </row>
    <row r="165" s="1" customFormat="1" ht="25.5" customHeight="1">
      <c r="B165" s="46"/>
      <c r="C165" s="239" t="s">
        <v>588</v>
      </c>
      <c r="D165" s="239" t="s">
        <v>242</v>
      </c>
      <c r="E165" s="240" t="s">
        <v>589</v>
      </c>
      <c r="F165" s="241" t="s">
        <v>590</v>
      </c>
      <c r="G165" s="242" t="s">
        <v>167</v>
      </c>
      <c r="H165" s="243">
        <v>2</v>
      </c>
      <c r="I165" s="244"/>
      <c r="J165" s="245">
        <f>ROUND(I165*H165,2)</f>
        <v>0</v>
      </c>
      <c r="K165" s="241" t="s">
        <v>168</v>
      </c>
      <c r="L165" s="72"/>
      <c r="M165" s="246" t="s">
        <v>21</v>
      </c>
      <c r="N165" s="247" t="s">
        <v>42</v>
      </c>
      <c r="O165" s="47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AR165" s="24" t="s">
        <v>78</v>
      </c>
      <c r="AT165" s="24" t="s">
        <v>242</v>
      </c>
      <c r="AU165" s="24" t="s">
        <v>78</v>
      </c>
      <c r="AY165" s="24" t="s">
        <v>170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24" t="s">
        <v>78</v>
      </c>
      <c r="BK165" s="224">
        <f>ROUND(I165*H165,2)</f>
        <v>0</v>
      </c>
      <c r="BL165" s="24" t="s">
        <v>78</v>
      </c>
      <c r="BM165" s="24" t="s">
        <v>591</v>
      </c>
    </row>
    <row r="166" s="1" customFormat="1" ht="16.5" customHeight="1">
      <c r="B166" s="46"/>
      <c r="C166" s="239" t="s">
        <v>592</v>
      </c>
      <c r="D166" s="239" t="s">
        <v>242</v>
      </c>
      <c r="E166" s="240" t="s">
        <v>593</v>
      </c>
      <c r="F166" s="241" t="s">
        <v>594</v>
      </c>
      <c r="G166" s="242" t="s">
        <v>167</v>
      </c>
      <c r="H166" s="243">
        <v>2</v>
      </c>
      <c r="I166" s="244"/>
      <c r="J166" s="245">
        <f>ROUND(I166*H166,2)</f>
        <v>0</v>
      </c>
      <c r="K166" s="241" t="s">
        <v>168</v>
      </c>
      <c r="L166" s="72"/>
      <c r="M166" s="246" t="s">
        <v>21</v>
      </c>
      <c r="N166" s="247" t="s">
        <v>42</v>
      </c>
      <c r="O166" s="47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AR166" s="24" t="s">
        <v>78</v>
      </c>
      <c r="AT166" s="24" t="s">
        <v>242</v>
      </c>
      <c r="AU166" s="24" t="s">
        <v>78</v>
      </c>
      <c r="AY166" s="24" t="s">
        <v>170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24" t="s">
        <v>78</v>
      </c>
      <c r="BK166" s="224">
        <f>ROUND(I166*H166,2)</f>
        <v>0</v>
      </c>
      <c r="BL166" s="24" t="s">
        <v>78</v>
      </c>
      <c r="BM166" s="24" t="s">
        <v>595</v>
      </c>
    </row>
    <row r="167" s="1" customFormat="1" ht="16.5" customHeight="1">
      <c r="B167" s="46"/>
      <c r="C167" s="239" t="s">
        <v>596</v>
      </c>
      <c r="D167" s="239" t="s">
        <v>242</v>
      </c>
      <c r="E167" s="240" t="s">
        <v>597</v>
      </c>
      <c r="F167" s="241" t="s">
        <v>598</v>
      </c>
      <c r="G167" s="242" t="s">
        <v>167</v>
      </c>
      <c r="H167" s="243">
        <v>2</v>
      </c>
      <c r="I167" s="244"/>
      <c r="J167" s="245">
        <f>ROUND(I167*H167,2)</f>
        <v>0</v>
      </c>
      <c r="K167" s="241" t="s">
        <v>168</v>
      </c>
      <c r="L167" s="72"/>
      <c r="M167" s="246" t="s">
        <v>21</v>
      </c>
      <c r="N167" s="247" t="s">
        <v>42</v>
      </c>
      <c r="O167" s="47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AR167" s="24" t="s">
        <v>78</v>
      </c>
      <c r="AT167" s="24" t="s">
        <v>242</v>
      </c>
      <c r="AU167" s="24" t="s">
        <v>78</v>
      </c>
      <c r="AY167" s="24" t="s">
        <v>170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24" t="s">
        <v>78</v>
      </c>
      <c r="BK167" s="224">
        <f>ROUND(I167*H167,2)</f>
        <v>0</v>
      </c>
      <c r="BL167" s="24" t="s">
        <v>78</v>
      </c>
      <c r="BM167" s="24" t="s">
        <v>599</v>
      </c>
    </row>
    <row r="168" s="1" customFormat="1" ht="16.5" customHeight="1">
      <c r="B168" s="46"/>
      <c r="C168" s="239" t="s">
        <v>600</v>
      </c>
      <c r="D168" s="239" t="s">
        <v>242</v>
      </c>
      <c r="E168" s="240" t="s">
        <v>601</v>
      </c>
      <c r="F168" s="241" t="s">
        <v>602</v>
      </c>
      <c r="G168" s="242" t="s">
        <v>167</v>
      </c>
      <c r="H168" s="243">
        <v>5</v>
      </c>
      <c r="I168" s="244"/>
      <c r="J168" s="245">
        <f>ROUND(I168*H168,2)</f>
        <v>0</v>
      </c>
      <c r="K168" s="241" t="s">
        <v>168</v>
      </c>
      <c r="L168" s="72"/>
      <c r="M168" s="246" t="s">
        <v>21</v>
      </c>
      <c r="N168" s="247" t="s">
        <v>42</v>
      </c>
      <c r="O168" s="47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AR168" s="24" t="s">
        <v>245</v>
      </c>
      <c r="AT168" s="24" t="s">
        <v>242</v>
      </c>
      <c r="AU168" s="24" t="s">
        <v>78</v>
      </c>
      <c r="AY168" s="24" t="s">
        <v>170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24" t="s">
        <v>78</v>
      </c>
      <c r="BK168" s="224">
        <f>ROUND(I168*H168,2)</f>
        <v>0</v>
      </c>
      <c r="BL168" s="24" t="s">
        <v>245</v>
      </c>
      <c r="BM168" s="24" t="s">
        <v>603</v>
      </c>
    </row>
    <row r="169" s="1" customFormat="1" ht="25.5" customHeight="1">
      <c r="B169" s="46"/>
      <c r="C169" s="239" t="s">
        <v>604</v>
      </c>
      <c r="D169" s="239" t="s">
        <v>242</v>
      </c>
      <c r="E169" s="240" t="s">
        <v>605</v>
      </c>
      <c r="F169" s="241" t="s">
        <v>606</v>
      </c>
      <c r="G169" s="242" t="s">
        <v>167</v>
      </c>
      <c r="H169" s="243">
        <v>420</v>
      </c>
      <c r="I169" s="244"/>
      <c r="J169" s="245">
        <f>ROUND(I169*H169,2)</f>
        <v>0</v>
      </c>
      <c r="K169" s="241" t="s">
        <v>168</v>
      </c>
      <c r="L169" s="72"/>
      <c r="M169" s="246" t="s">
        <v>21</v>
      </c>
      <c r="N169" s="247" t="s">
        <v>42</v>
      </c>
      <c r="O169" s="47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AR169" s="24" t="s">
        <v>245</v>
      </c>
      <c r="AT169" s="24" t="s">
        <v>242</v>
      </c>
      <c r="AU169" s="24" t="s">
        <v>78</v>
      </c>
      <c r="AY169" s="24" t="s">
        <v>170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24" t="s">
        <v>78</v>
      </c>
      <c r="BK169" s="224">
        <f>ROUND(I169*H169,2)</f>
        <v>0</v>
      </c>
      <c r="BL169" s="24" t="s">
        <v>245</v>
      </c>
      <c r="BM169" s="24" t="s">
        <v>607</v>
      </c>
    </row>
    <row r="170" s="1" customFormat="1" ht="16.5" customHeight="1">
      <c r="B170" s="46"/>
      <c r="C170" s="239" t="s">
        <v>608</v>
      </c>
      <c r="D170" s="239" t="s">
        <v>242</v>
      </c>
      <c r="E170" s="240" t="s">
        <v>609</v>
      </c>
      <c r="F170" s="241" t="s">
        <v>610</v>
      </c>
      <c r="G170" s="242" t="s">
        <v>167</v>
      </c>
      <c r="H170" s="243">
        <v>38</v>
      </c>
      <c r="I170" s="244"/>
      <c r="J170" s="245">
        <f>ROUND(I170*H170,2)</f>
        <v>0</v>
      </c>
      <c r="K170" s="241" t="s">
        <v>168</v>
      </c>
      <c r="L170" s="72"/>
      <c r="M170" s="246" t="s">
        <v>21</v>
      </c>
      <c r="N170" s="247" t="s">
        <v>42</v>
      </c>
      <c r="O170" s="47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AR170" s="24" t="s">
        <v>78</v>
      </c>
      <c r="AT170" s="24" t="s">
        <v>242</v>
      </c>
      <c r="AU170" s="24" t="s">
        <v>78</v>
      </c>
      <c r="AY170" s="24" t="s">
        <v>170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24" t="s">
        <v>78</v>
      </c>
      <c r="BK170" s="224">
        <f>ROUND(I170*H170,2)</f>
        <v>0</v>
      </c>
      <c r="BL170" s="24" t="s">
        <v>78</v>
      </c>
      <c r="BM170" s="24" t="s">
        <v>611</v>
      </c>
    </row>
    <row r="171" s="1" customFormat="1" ht="16.5" customHeight="1">
      <c r="B171" s="46"/>
      <c r="C171" s="239" t="s">
        <v>612</v>
      </c>
      <c r="D171" s="239" t="s">
        <v>242</v>
      </c>
      <c r="E171" s="240" t="s">
        <v>613</v>
      </c>
      <c r="F171" s="241" t="s">
        <v>614</v>
      </c>
      <c r="G171" s="242" t="s">
        <v>343</v>
      </c>
      <c r="H171" s="243">
        <v>30</v>
      </c>
      <c r="I171" s="244"/>
      <c r="J171" s="245">
        <f>ROUND(I171*H171,2)</f>
        <v>0</v>
      </c>
      <c r="K171" s="241" t="s">
        <v>168</v>
      </c>
      <c r="L171" s="72"/>
      <c r="M171" s="246" t="s">
        <v>21</v>
      </c>
      <c r="N171" s="247" t="s">
        <v>42</v>
      </c>
      <c r="O171" s="47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AR171" s="24" t="s">
        <v>78</v>
      </c>
      <c r="AT171" s="24" t="s">
        <v>242</v>
      </c>
      <c r="AU171" s="24" t="s">
        <v>78</v>
      </c>
      <c r="AY171" s="24" t="s">
        <v>170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24" t="s">
        <v>78</v>
      </c>
      <c r="BK171" s="224">
        <f>ROUND(I171*H171,2)</f>
        <v>0</v>
      </c>
      <c r="BL171" s="24" t="s">
        <v>78</v>
      </c>
      <c r="BM171" s="24" t="s">
        <v>615</v>
      </c>
    </row>
    <row r="172" s="1" customFormat="1" ht="16.5" customHeight="1">
      <c r="B172" s="46"/>
      <c r="C172" s="239" t="s">
        <v>616</v>
      </c>
      <c r="D172" s="239" t="s">
        <v>242</v>
      </c>
      <c r="E172" s="240" t="s">
        <v>617</v>
      </c>
      <c r="F172" s="241" t="s">
        <v>618</v>
      </c>
      <c r="G172" s="242" t="s">
        <v>619</v>
      </c>
      <c r="H172" s="243">
        <v>20</v>
      </c>
      <c r="I172" s="244"/>
      <c r="J172" s="245">
        <f>ROUND(I172*H172,2)</f>
        <v>0</v>
      </c>
      <c r="K172" s="241" t="s">
        <v>21</v>
      </c>
      <c r="L172" s="72"/>
      <c r="M172" s="246" t="s">
        <v>21</v>
      </c>
      <c r="N172" s="247" t="s">
        <v>42</v>
      </c>
      <c r="O172" s="47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AR172" s="24" t="s">
        <v>245</v>
      </c>
      <c r="AT172" s="24" t="s">
        <v>242</v>
      </c>
      <c r="AU172" s="24" t="s">
        <v>78</v>
      </c>
      <c r="AY172" s="24" t="s">
        <v>170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24" t="s">
        <v>78</v>
      </c>
      <c r="BK172" s="224">
        <f>ROUND(I172*H172,2)</f>
        <v>0</v>
      </c>
      <c r="BL172" s="24" t="s">
        <v>245</v>
      </c>
      <c r="BM172" s="24" t="s">
        <v>620</v>
      </c>
    </row>
    <row r="173" s="1" customFormat="1" ht="16.5" customHeight="1">
      <c r="B173" s="46"/>
      <c r="C173" s="239" t="s">
        <v>621</v>
      </c>
      <c r="D173" s="239" t="s">
        <v>242</v>
      </c>
      <c r="E173" s="240" t="s">
        <v>622</v>
      </c>
      <c r="F173" s="241" t="s">
        <v>623</v>
      </c>
      <c r="G173" s="242" t="s">
        <v>167</v>
      </c>
      <c r="H173" s="243">
        <v>2</v>
      </c>
      <c r="I173" s="244"/>
      <c r="J173" s="245">
        <f>ROUND(I173*H173,2)</f>
        <v>0</v>
      </c>
      <c r="K173" s="241" t="s">
        <v>168</v>
      </c>
      <c r="L173" s="72"/>
      <c r="M173" s="246" t="s">
        <v>21</v>
      </c>
      <c r="N173" s="247" t="s">
        <v>42</v>
      </c>
      <c r="O173" s="47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AR173" s="24" t="s">
        <v>245</v>
      </c>
      <c r="AT173" s="24" t="s">
        <v>242</v>
      </c>
      <c r="AU173" s="24" t="s">
        <v>78</v>
      </c>
      <c r="AY173" s="24" t="s">
        <v>170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24" t="s">
        <v>78</v>
      </c>
      <c r="BK173" s="224">
        <f>ROUND(I173*H173,2)</f>
        <v>0</v>
      </c>
      <c r="BL173" s="24" t="s">
        <v>245</v>
      </c>
      <c r="BM173" s="24" t="s">
        <v>624</v>
      </c>
    </row>
    <row r="174" s="1" customFormat="1" ht="16.5" customHeight="1">
      <c r="B174" s="46"/>
      <c r="C174" s="239" t="s">
        <v>625</v>
      </c>
      <c r="D174" s="239" t="s">
        <v>242</v>
      </c>
      <c r="E174" s="240" t="s">
        <v>626</v>
      </c>
      <c r="F174" s="241" t="s">
        <v>627</v>
      </c>
      <c r="G174" s="242" t="s">
        <v>167</v>
      </c>
      <c r="H174" s="243">
        <v>30</v>
      </c>
      <c r="I174" s="244"/>
      <c r="J174" s="245">
        <f>ROUND(I174*H174,2)</f>
        <v>0</v>
      </c>
      <c r="K174" s="241" t="s">
        <v>168</v>
      </c>
      <c r="L174" s="72"/>
      <c r="M174" s="246" t="s">
        <v>21</v>
      </c>
      <c r="N174" s="247" t="s">
        <v>42</v>
      </c>
      <c r="O174" s="47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AR174" s="24" t="s">
        <v>78</v>
      </c>
      <c r="AT174" s="24" t="s">
        <v>242</v>
      </c>
      <c r="AU174" s="24" t="s">
        <v>78</v>
      </c>
      <c r="AY174" s="24" t="s">
        <v>170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24" t="s">
        <v>78</v>
      </c>
      <c r="BK174" s="224">
        <f>ROUND(I174*H174,2)</f>
        <v>0</v>
      </c>
      <c r="BL174" s="24" t="s">
        <v>78</v>
      </c>
      <c r="BM174" s="24" t="s">
        <v>628</v>
      </c>
    </row>
    <row r="175" s="1" customFormat="1" ht="16.5" customHeight="1">
      <c r="B175" s="46"/>
      <c r="C175" s="239" t="s">
        <v>629</v>
      </c>
      <c r="D175" s="239" t="s">
        <v>242</v>
      </c>
      <c r="E175" s="240" t="s">
        <v>630</v>
      </c>
      <c r="F175" s="241" t="s">
        <v>631</v>
      </c>
      <c r="G175" s="242" t="s">
        <v>167</v>
      </c>
      <c r="H175" s="243">
        <v>4</v>
      </c>
      <c r="I175" s="244"/>
      <c r="J175" s="245">
        <f>ROUND(I175*H175,2)</f>
        <v>0</v>
      </c>
      <c r="K175" s="241" t="s">
        <v>168</v>
      </c>
      <c r="L175" s="72"/>
      <c r="M175" s="246" t="s">
        <v>21</v>
      </c>
      <c r="N175" s="247" t="s">
        <v>42</v>
      </c>
      <c r="O175" s="47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AR175" s="24" t="s">
        <v>78</v>
      </c>
      <c r="AT175" s="24" t="s">
        <v>242</v>
      </c>
      <c r="AU175" s="24" t="s">
        <v>78</v>
      </c>
      <c r="AY175" s="24" t="s">
        <v>170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24" t="s">
        <v>78</v>
      </c>
      <c r="BK175" s="224">
        <f>ROUND(I175*H175,2)</f>
        <v>0</v>
      </c>
      <c r="BL175" s="24" t="s">
        <v>78</v>
      </c>
      <c r="BM175" s="24" t="s">
        <v>632</v>
      </c>
    </row>
    <row r="176" s="1" customFormat="1" ht="16.5" customHeight="1">
      <c r="B176" s="46"/>
      <c r="C176" s="239" t="s">
        <v>633</v>
      </c>
      <c r="D176" s="239" t="s">
        <v>242</v>
      </c>
      <c r="E176" s="240" t="s">
        <v>634</v>
      </c>
      <c r="F176" s="241" t="s">
        <v>635</v>
      </c>
      <c r="G176" s="242" t="s">
        <v>343</v>
      </c>
      <c r="H176" s="243">
        <v>50</v>
      </c>
      <c r="I176" s="244"/>
      <c r="J176" s="245">
        <f>ROUND(I176*H176,2)</f>
        <v>0</v>
      </c>
      <c r="K176" s="241" t="s">
        <v>168</v>
      </c>
      <c r="L176" s="72"/>
      <c r="M176" s="246" t="s">
        <v>21</v>
      </c>
      <c r="N176" s="247" t="s">
        <v>42</v>
      </c>
      <c r="O176" s="47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AR176" s="24" t="s">
        <v>78</v>
      </c>
      <c r="AT176" s="24" t="s">
        <v>242</v>
      </c>
      <c r="AU176" s="24" t="s">
        <v>78</v>
      </c>
      <c r="AY176" s="24" t="s">
        <v>170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24" t="s">
        <v>78</v>
      </c>
      <c r="BK176" s="224">
        <f>ROUND(I176*H176,2)</f>
        <v>0</v>
      </c>
      <c r="BL176" s="24" t="s">
        <v>78</v>
      </c>
      <c r="BM176" s="24" t="s">
        <v>636</v>
      </c>
    </row>
    <row r="177" s="1" customFormat="1" ht="16.5" customHeight="1">
      <c r="B177" s="46"/>
      <c r="C177" s="239" t="s">
        <v>637</v>
      </c>
      <c r="D177" s="239" t="s">
        <v>242</v>
      </c>
      <c r="E177" s="240" t="s">
        <v>638</v>
      </c>
      <c r="F177" s="241" t="s">
        <v>639</v>
      </c>
      <c r="G177" s="242" t="s">
        <v>343</v>
      </c>
      <c r="H177" s="243">
        <v>30</v>
      </c>
      <c r="I177" s="244"/>
      <c r="J177" s="245">
        <f>ROUND(I177*H177,2)</f>
        <v>0</v>
      </c>
      <c r="K177" s="241" t="s">
        <v>168</v>
      </c>
      <c r="L177" s="72"/>
      <c r="M177" s="246" t="s">
        <v>21</v>
      </c>
      <c r="N177" s="247" t="s">
        <v>42</v>
      </c>
      <c r="O177" s="47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AR177" s="24" t="s">
        <v>78</v>
      </c>
      <c r="AT177" s="24" t="s">
        <v>242</v>
      </c>
      <c r="AU177" s="24" t="s">
        <v>78</v>
      </c>
      <c r="AY177" s="24" t="s">
        <v>170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24" t="s">
        <v>78</v>
      </c>
      <c r="BK177" s="224">
        <f>ROUND(I177*H177,2)</f>
        <v>0</v>
      </c>
      <c r="BL177" s="24" t="s">
        <v>78</v>
      </c>
      <c r="BM177" s="24" t="s">
        <v>640</v>
      </c>
    </row>
    <row r="178" s="1" customFormat="1" ht="63.75" customHeight="1">
      <c r="B178" s="46"/>
      <c r="C178" s="239" t="s">
        <v>641</v>
      </c>
      <c r="D178" s="239" t="s">
        <v>242</v>
      </c>
      <c r="E178" s="240" t="s">
        <v>642</v>
      </c>
      <c r="F178" s="241" t="s">
        <v>643</v>
      </c>
      <c r="G178" s="242" t="s">
        <v>167</v>
      </c>
      <c r="H178" s="243">
        <v>2</v>
      </c>
      <c r="I178" s="244"/>
      <c r="J178" s="245">
        <f>ROUND(I178*H178,2)</f>
        <v>0</v>
      </c>
      <c r="K178" s="241" t="s">
        <v>168</v>
      </c>
      <c r="L178" s="72"/>
      <c r="M178" s="246" t="s">
        <v>21</v>
      </c>
      <c r="N178" s="247" t="s">
        <v>42</v>
      </c>
      <c r="O178" s="47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AR178" s="24" t="s">
        <v>78</v>
      </c>
      <c r="AT178" s="24" t="s">
        <v>242</v>
      </c>
      <c r="AU178" s="24" t="s">
        <v>78</v>
      </c>
      <c r="AY178" s="24" t="s">
        <v>170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24" t="s">
        <v>78</v>
      </c>
      <c r="BK178" s="224">
        <f>ROUND(I178*H178,2)</f>
        <v>0</v>
      </c>
      <c r="BL178" s="24" t="s">
        <v>78</v>
      </c>
      <c r="BM178" s="24" t="s">
        <v>644</v>
      </c>
    </row>
    <row r="179" s="1" customFormat="1" ht="16.5" customHeight="1">
      <c r="B179" s="46"/>
      <c r="C179" s="239" t="s">
        <v>645</v>
      </c>
      <c r="D179" s="239" t="s">
        <v>242</v>
      </c>
      <c r="E179" s="240" t="s">
        <v>646</v>
      </c>
      <c r="F179" s="241" t="s">
        <v>647</v>
      </c>
      <c r="G179" s="242" t="s">
        <v>167</v>
      </c>
      <c r="H179" s="243">
        <v>1</v>
      </c>
      <c r="I179" s="244"/>
      <c r="J179" s="245">
        <f>ROUND(I179*H179,2)</f>
        <v>0</v>
      </c>
      <c r="K179" s="241" t="s">
        <v>168</v>
      </c>
      <c r="L179" s="72"/>
      <c r="M179" s="246" t="s">
        <v>21</v>
      </c>
      <c r="N179" s="247" t="s">
        <v>42</v>
      </c>
      <c r="O179" s="47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AR179" s="24" t="s">
        <v>78</v>
      </c>
      <c r="AT179" s="24" t="s">
        <v>242</v>
      </c>
      <c r="AU179" s="24" t="s">
        <v>78</v>
      </c>
      <c r="AY179" s="24" t="s">
        <v>170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24" t="s">
        <v>78</v>
      </c>
      <c r="BK179" s="224">
        <f>ROUND(I179*H179,2)</f>
        <v>0</v>
      </c>
      <c r="BL179" s="24" t="s">
        <v>78</v>
      </c>
      <c r="BM179" s="24" t="s">
        <v>648</v>
      </c>
    </row>
    <row r="180" s="1" customFormat="1" ht="25.5" customHeight="1">
      <c r="B180" s="46"/>
      <c r="C180" s="212" t="s">
        <v>649</v>
      </c>
      <c r="D180" s="212" t="s">
        <v>164</v>
      </c>
      <c r="E180" s="213" t="s">
        <v>650</v>
      </c>
      <c r="F180" s="214" t="s">
        <v>651</v>
      </c>
      <c r="G180" s="215" t="s">
        <v>167</v>
      </c>
      <c r="H180" s="216">
        <v>2</v>
      </c>
      <c r="I180" s="217"/>
      <c r="J180" s="218">
        <f>ROUND(I180*H180,2)</f>
        <v>0</v>
      </c>
      <c r="K180" s="214" t="s">
        <v>168</v>
      </c>
      <c r="L180" s="219"/>
      <c r="M180" s="220" t="s">
        <v>21</v>
      </c>
      <c r="N180" s="264" t="s">
        <v>42</v>
      </c>
      <c r="O180" s="249"/>
      <c r="P180" s="250">
        <f>O180*H180</f>
        <v>0</v>
      </c>
      <c r="Q180" s="250">
        <v>0</v>
      </c>
      <c r="R180" s="250">
        <f>Q180*H180</f>
        <v>0</v>
      </c>
      <c r="S180" s="250">
        <v>0</v>
      </c>
      <c r="T180" s="251">
        <f>S180*H180</f>
        <v>0</v>
      </c>
      <c r="AR180" s="24" t="s">
        <v>80</v>
      </c>
      <c r="AT180" s="24" t="s">
        <v>164</v>
      </c>
      <c r="AU180" s="24" t="s">
        <v>78</v>
      </c>
      <c r="AY180" s="24" t="s">
        <v>170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24" t="s">
        <v>78</v>
      </c>
      <c r="BK180" s="224">
        <f>ROUND(I180*H180,2)</f>
        <v>0</v>
      </c>
      <c r="BL180" s="24" t="s">
        <v>78</v>
      </c>
      <c r="BM180" s="24" t="s">
        <v>652</v>
      </c>
    </row>
    <row r="181" s="1" customFormat="1" ht="6.96" customHeight="1">
      <c r="B181" s="67"/>
      <c r="C181" s="68"/>
      <c r="D181" s="68"/>
      <c r="E181" s="68"/>
      <c r="F181" s="68"/>
      <c r="G181" s="68"/>
      <c r="H181" s="68"/>
      <c r="I181" s="178"/>
      <c r="J181" s="68"/>
      <c r="K181" s="68"/>
      <c r="L181" s="72"/>
    </row>
  </sheetData>
  <sheetProtection sheet="1" autoFilter="0" formatColumns="0" formatRows="0" objects="1" scenarios="1" spinCount="100000" saltValue="FIrOEChKvbOBS4sg+fLYc47LiJRvmmS1E0U0yWD4j3cRTjiXo0gvBhh9LEfIye+t0tJAOF7RENESQggrlNKCOg==" hashValue="cFbrdgRFZnv9PCWzB+sDHAqlOSWnrsk/uZvR2mmoS2Logim42rmPZ7gSDH3Z+vQJcxw7HWRU67e4lQQKyy45jQ==" algorithmName="SHA-512" password="CC35"/>
  <autoFilter ref="C87:K18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333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653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ROUND(SUM(BE85:BE95), 2)</f>
        <v>0</v>
      </c>
      <c r="G32" s="47"/>
      <c r="H32" s="47"/>
      <c r="I32" s="170">
        <v>0.20999999999999999</v>
      </c>
      <c r="J32" s="169">
        <f>ROUND(ROUND((SUM(BE85:BE95)),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ROUND(SUM(BF85:BF95), 2)</f>
        <v>0</v>
      </c>
      <c r="G33" s="47"/>
      <c r="H33" s="47"/>
      <c r="I33" s="170">
        <v>0.14999999999999999</v>
      </c>
      <c r="J33" s="169">
        <f>ROUND(ROUND((SUM(BF85:BF95)),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ROUND(SUM(BG85:BG95),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ROUND(SUM(BH85:BH95),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ROUND(SUM(BI85:BI95),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333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02 - Technologická část - URS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654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11" customFormat="1" ht="19.92" customHeight="1">
      <c r="B62" s="252"/>
      <c r="C62" s="253"/>
      <c r="D62" s="254" t="s">
        <v>655</v>
      </c>
      <c r="E62" s="255"/>
      <c r="F62" s="255"/>
      <c r="G62" s="255"/>
      <c r="H62" s="255"/>
      <c r="I62" s="256"/>
      <c r="J62" s="257">
        <f>J87</f>
        <v>0</v>
      </c>
      <c r="K62" s="258"/>
    </row>
    <row r="63" s="8" customFormat="1" ht="24.96" customHeight="1">
      <c r="B63" s="189"/>
      <c r="C63" s="190"/>
      <c r="D63" s="191" t="s">
        <v>656</v>
      </c>
      <c r="E63" s="192"/>
      <c r="F63" s="192"/>
      <c r="G63" s="192"/>
      <c r="H63" s="192"/>
      <c r="I63" s="193"/>
      <c r="J63" s="194">
        <f>J91</f>
        <v>0</v>
      </c>
      <c r="K63" s="195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6.5" customHeight="1">
      <c r="B73" s="46"/>
      <c r="C73" s="74"/>
      <c r="D73" s="74"/>
      <c r="E73" s="197" t="str">
        <f>E7</f>
        <v>Oprava kolejové brzdy a kompresorové stanice v ŽST Most n.n. St4</v>
      </c>
      <c r="F73" s="76"/>
      <c r="G73" s="76"/>
      <c r="H73" s="76"/>
      <c r="I73" s="196"/>
      <c r="J73" s="74"/>
      <c r="K73" s="74"/>
      <c r="L73" s="72"/>
    </row>
    <row r="74">
      <c r="B74" s="28"/>
      <c r="C74" s="76" t="s">
        <v>139</v>
      </c>
      <c r="D74" s="198"/>
      <c r="E74" s="198"/>
      <c r="F74" s="198"/>
      <c r="G74" s="198"/>
      <c r="H74" s="198"/>
      <c r="I74" s="148"/>
      <c r="J74" s="198"/>
      <c r="K74" s="198"/>
      <c r="L74" s="199"/>
    </row>
    <row r="75" s="1" customFormat="1" ht="16.5" customHeight="1">
      <c r="B75" s="46"/>
      <c r="C75" s="74"/>
      <c r="D75" s="74"/>
      <c r="E75" s="197" t="s">
        <v>333</v>
      </c>
      <c r="F75" s="74"/>
      <c r="G75" s="74"/>
      <c r="H75" s="74"/>
      <c r="I75" s="196"/>
      <c r="J75" s="74"/>
      <c r="K75" s="74"/>
      <c r="L75" s="72"/>
    </row>
    <row r="76" s="1" customFormat="1" ht="14.4" customHeight="1">
      <c r="B76" s="46"/>
      <c r="C76" s="76" t="s">
        <v>141</v>
      </c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02 - Technologická část - URS</v>
      </c>
      <c r="F77" s="74"/>
      <c r="G77" s="74"/>
      <c r="H77" s="74"/>
      <c r="I77" s="196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0" t="str">
        <f>F14</f>
        <v>ŽST Most n.n. - St4</v>
      </c>
      <c r="G79" s="74"/>
      <c r="H79" s="74"/>
      <c r="I79" s="201" t="s">
        <v>25</v>
      </c>
      <c r="J79" s="85" t="str">
        <f>IF(J14="","",J14)</f>
        <v>13. 9. 2018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0" t="str">
        <f>E17</f>
        <v>SŽDC s.o., OŘ UNL, SSZT</v>
      </c>
      <c r="G81" s="74"/>
      <c r="H81" s="74"/>
      <c r="I81" s="201" t="s">
        <v>33</v>
      </c>
      <c r="J81" s="200" t="str">
        <f>E23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200" t="str">
        <f>IF(E20="","",E20)</f>
        <v/>
      </c>
      <c r="G82" s="74"/>
      <c r="H82" s="74"/>
      <c r="I82" s="196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9" customFormat="1" ht="29.28" customHeight="1">
      <c r="B84" s="202"/>
      <c r="C84" s="203" t="s">
        <v>151</v>
      </c>
      <c r="D84" s="204" t="s">
        <v>56</v>
      </c>
      <c r="E84" s="204" t="s">
        <v>52</v>
      </c>
      <c r="F84" s="204" t="s">
        <v>152</v>
      </c>
      <c r="G84" s="204" t="s">
        <v>153</v>
      </c>
      <c r="H84" s="204" t="s">
        <v>154</v>
      </c>
      <c r="I84" s="205" t="s">
        <v>155</v>
      </c>
      <c r="J84" s="204" t="s">
        <v>146</v>
      </c>
      <c r="K84" s="206" t="s">
        <v>156</v>
      </c>
      <c r="L84" s="207"/>
      <c r="M84" s="102" t="s">
        <v>157</v>
      </c>
      <c r="N84" s="103" t="s">
        <v>41</v>
      </c>
      <c r="O84" s="103" t="s">
        <v>158</v>
      </c>
      <c r="P84" s="103" t="s">
        <v>159</v>
      </c>
      <c r="Q84" s="103" t="s">
        <v>160</v>
      </c>
      <c r="R84" s="103" t="s">
        <v>161</v>
      </c>
      <c r="S84" s="103" t="s">
        <v>162</v>
      </c>
      <c r="T84" s="104" t="s">
        <v>163</v>
      </c>
    </row>
    <row r="85" s="1" customFormat="1" ht="29.28" customHeight="1">
      <c r="B85" s="46"/>
      <c r="C85" s="108" t="s">
        <v>147</v>
      </c>
      <c r="D85" s="74"/>
      <c r="E85" s="74"/>
      <c r="F85" s="74"/>
      <c r="G85" s="74"/>
      <c r="H85" s="74"/>
      <c r="I85" s="196"/>
      <c r="J85" s="208">
        <f>BK85</f>
        <v>0</v>
      </c>
      <c r="K85" s="74"/>
      <c r="L85" s="72"/>
      <c r="M85" s="105"/>
      <c r="N85" s="106"/>
      <c r="O85" s="106"/>
      <c r="P85" s="209">
        <f>P86+P91</f>
        <v>0</v>
      </c>
      <c r="Q85" s="106"/>
      <c r="R85" s="209">
        <f>R86+R91</f>
        <v>0.0017600000000000003</v>
      </c>
      <c r="S85" s="106"/>
      <c r="T85" s="210">
        <f>T86+T91</f>
        <v>0</v>
      </c>
      <c r="AT85" s="24" t="s">
        <v>70</v>
      </c>
      <c r="AU85" s="24" t="s">
        <v>148</v>
      </c>
      <c r="BK85" s="211">
        <f>BK86+BK91</f>
        <v>0</v>
      </c>
    </row>
    <row r="86" s="10" customFormat="1" ht="37.44" customHeight="1">
      <c r="B86" s="225"/>
      <c r="C86" s="226"/>
      <c r="D86" s="227" t="s">
        <v>70</v>
      </c>
      <c r="E86" s="228" t="s">
        <v>164</v>
      </c>
      <c r="F86" s="228" t="s">
        <v>657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P87</f>
        <v>0</v>
      </c>
      <c r="Q86" s="233"/>
      <c r="R86" s="234">
        <f>R87</f>
        <v>0.0017600000000000003</v>
      </c>
      <c r="S86" s="233"/>
      <c r="T86" s="235">
        <f>T87</f>
        <v>0</v>
      </c>
      <c r="AR86" s="236" t="s">
        <v>291</v>
      </c>
      <c r="AT86" s="237" t="s">
        <v>70</v>
      </c>
      <c r="AU86" s="237" t="s">
        <v>71</v>
      </c>
      <c r="AY86" s="236" t="s">
        <v>170</v>
      </c>
      <c r="BK86" s="238">
        <f>BK87</f>
        <v>0</v>
      </c>
    </row>
    <row r="87" s="10" customFormat="1" ht="19.92" customHeight="1">
      <c r="B87" s="225"/>
      <c r="C87" s="226"/>
      <c r="D87" s="227" t="s">
        <v>70</v>
      </c>
      <c r="E87" s="259" t="s">
        <v>658</v>
      </c>
      <c r="F87" s="259" t="s">
        <v>659</v>
      </c>
      <c r="G87" s="226"/>
      <c r="H87" s="226"/>
      <c r="I87" s="229"/>
      <c r="J87" s="260">
        <f>BK87</f>
        <v>0</v>
      </c>
      <c r="K87" s="226"/>
      <c r="L87" s="231"/>
      <c r="M87" s="232"/>
      <c r="N87" s="233"/>
      <c r="O87" s="233"/>
      <c r="P87" s="234">
        <f>SUM(P88:P90)</f>
        <v>0</v>
      </c>
      <c r="Q87" s="233"/>
      <c r="R87" s="234">
        <f>SUM(R88:R90)</f>
        <v>0.0017600000000000003</v>
      </c>
      <c r="S87" s="233"/>
      <c r="T87" s="235">
        <f>SUM(T88:T90)</f>
        <v>0</v>
      </c>
      <c r="AR87" s="236" t="s">
        <v>291</v>
      </c>
      <c r="AT87" s="237" t="s">
        <v>70</v>
      </c>
      <c r="AU87" s="237" t="s">
        <v>78</v>
      </c>
      <c r="AY87" s="236" t="s">
        <v>170</v>
      </c>
      <c r="BK87" s="238">
        <f>SUM(BK88:BK90)</f>
        <v>0</v>
      </c>
    </row>
    <row r="88" s="1" customFormat="1" ht="16.5" customHeight="1">
      <c r="B88" s="46"/>
      <c r="C88" s="239" t="s">
        <v>78</v>
      </c>
      <c r="D88" s="239" t="s">
        <v>242</v>
      </c>
      <c r="E88" s="240" t="s">
        <v>660</v>
      </c>
      <c r="F88" s="241" t="s">
        <v>661</v>
      </c>
      <c r="G88" s="242" t="s">
        <v>662</v>
      </c>
      <c r="H88" s="243">
        <v>1</v>
      </c>
      <c r="I88" s="244"/>
      <c r="J88" s="245">
        <f>ROUND(I88*H88,2)</f>
        <v>0</v>
      </c>
      <c r="K88" s="241" t="s">
        <v>663</v>
      </c>
      <c r="L88" s="72"/>
      <c r="M88" s="246" t="s">
        <v>21</v>
      </c>
      <c r="N88" s="247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78</v>
      </c>
      <c r="AT88" s="24" t="s">
        <v>242</v>
      </c>
      <c r="AU88" s="24" t="s">
        <v>80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78</v>
      </c>
      <c r="BM88" s="24" t="s">
        <v>664</v>
      </c>
    </row>
    <row r="89" s="1" customFormat="1" ht="16.5" customHeight="1">
      <c r="B89" s="46"/>
      <c r="C89" s="239" t="s">
        <v>80</v>
      </c>
      <c r="D89" s="239" t="s">
        <v>242</v>
      </c>
      <c r="E89" s="240" t="s">
        <v>665</v>
      </c>
      <c r="F89" s="241" t="s">
        <v>666</v>
      </c>
      <c r="G89" s="242" t="s">
        <v>667</v>
      </c>
      <c r="H89" s="243">
        <v>0.20000000000000001</v>
      </c>
      <c r="I89" s="244"/>
      <c r="J89" s="245">
        <f>ROUND(I89*H89,2)</f>
        <v>0</v>
      </c>
      <c r="K89" s="241" t="s">
        <v>663</v>
      </c>
      <c r="L89" s="72"/>
      <c r="M89" s="246" t="s">
        <v>21</v>
      </c>
      <c r="N89" s="247" t="s">
        <v>42</v>
      </c>
      <c r="O89" s="47"/>
      <c r="P89" s="222">
        <f>O89*H89</f>
        <v>0</v>
      </c>
      <c r="Q89" s="222">
        <v>0.0088000000000000005</v>
      </c>
      <c r="R89" s="222">
        <f>Q89*H89</f>
        <v>0.0017600000000000003</v>
      </c>
      <c r="S89" s="222">
        <v>0</v>
      </c>
      <c r="T89" s="223">
        <f>S89*H89</f>
        <v>0</v>
      </c>
      <c r="AR89" s="24" t="s">
        <v>78</v>
      </c>
      <c r="AT89" s="24" t="s">
        <v>242</v>
      </c>
      <c r="AU89" s="24" t="s">
        <v>80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78</v>
      </c>
      <c r="BM89" s="24" t="s">
        <v>668</v>
      </c>
    </row>
    <row r="90" s="1" customFormat="1" ht="51" customHeight="1">
      <c r="B90" s="46"/>
      <c r="C90" s="239" t="s">
        <v>259</v>
      </c>
      <c r="D90" s="239" t="s">
        <v>242</v>
      </c>
      <c r="E90" s="240" t="s">
        <v>669</v>
      </c>
      <c r="F90" s="241" t="s">
        <v>670</v>
      </c>
      <c r="G90" s="242" t="s">
        <v>343</v>
      </c>
      <c r="H90" s="243">
        <v>165</v>
      </c>
      <c r="I90" s="244"/>
      <c r="J90" s="245">
        <f>ROUND(I90*H90,2)</f>
        <v>0</v>
      </c>
      <c r="K90" s="241" t="s">
        <v>663</v>
      </c>
      <c r="L90" s="72"/>
      <c r="M90" s="246" t="s">
        <v>21</v>
      </c>
      <c r="N90" s="247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78</v>
      </c>
      <c r="AT90" s="24" t="s">
        <v>242</v>
      </c>
      <c r="AU90" s="24" t="s">
        <v>80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78</v>
      </c>
      <c r="BM90" s="24" t="s">
        <v>671</v>
      </c>
    </row>
    <row r="91" s="10" customFormat="1" ht="37.44" customHeight="1">
      <c r="B91" s="225"/>
      <c r="C91" s="226"/>
      <c r="D91" s="227" t="s">
        <v>70</v>
      </c>
      <c r="E91" s="228" t="s">
        <v>672</v>
      </c>
      <c r="F91" s="228" t="s">
        <v>673</v>
      </c>
      <c r="G91" s="226"/>
      <c r="H91" s="226"/>
      <c r="I91" s="229"/>
      <c r="J91" s="230">
        <f>BK91</f>
        <v>0</v>
      </c>
      <c r="K91" s="226"/>
      <c r="L91" s="231"/>
      <c r="M91" s="232"/>
      <c r="N91" s="233"/>
      <c r="O91" s="233"/>
      <c r="P91" s="234">
        <f>SUM(P92:P95)</f>
        <v>0</v>
      </c>
      <c r="Q91" s="233"/>
      <c r="R91" s="234">
        <f>SUM(R92:R95)</f>
        <v>0</v>
      </c>
      <c r="S91" s="233"/>
      <c r="T91" s="235">
        <f>SUM(T92:T95)</f>
        <v>0</v>
      </c>
      <c r="AR91" s="236" t="s">
        <v>177</v>
      </c>
      <c r="AT91" s="237" t="s">
        <v>70</v>
      </c>
      <c r="AU91" s="237" t="s">
        <v>71</v>
      </c>
      <c r="AY91" s="236" t="s">
        <v>170</v>
      </c>
      <c r="BK91" s="238">
        <f>SUM(BK92:BK95)</f>
        <v>0</v>
      </c>
    </row>
    <row r="92" s="1" customFormat="1" ht="16.5" customHeight="1">
      <c r="B92" s="46"/>
      <c r="C92" s="239" t="s">
        <v>291</v>
      </c>
      <c r="D92" s="239" t="s">
        <v>242</v>
      </c>
      <c r="E92" s="240" t="s">
        <v>674</v>
      </c>
      <c r="F92" s="241" t="s">
        <v>675</v>
      </c>
      <c r="G92" s="242" t="s">
        <v>676</v>
      </c>
      <c r="H92" s="243">
        <v>45</v>
      </c>
      <c r="I92" s="244"/>
      <c r="J92" s="245">
        <f>ROUND(I92*H92,2)</f>
        <v>0</v>
      </c>
      <c r="K92" s="241" t="s">
        <v>663</v>
      </c>
      <c r="L92" s="72"/>
      <c r="M92" s="246" t="s">
        <v>21</v>
      </c>
      <c r="N92" s="247" t="s">
        <v>42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78</v>
      </c>
      <c r="AT92" s="24" t="s">
        <v>242</v>
      </c>
      <c r="AU92" s="24" t="s">
        <v>78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78</v>
      </c>
      <c r="BM92" s="24" t="s">
        <v>677</v>
      </c>
    </row>
    <row r="93" s="1" customFormat="1" ht="16.5" customHeight="1">
      <c r="B93" s="46"/>
      <c r="C93" s="239" t="s">
        <v>177</v>
      </c>
      <c r="D93" s="239" t="s">
        <v>242</v>
      </c>
      <c r="E93" s="240" t="s">
        <v>678</v>
      </c>
      <c r="F93" s="241" t="s">
        <v>679</v>
      </c>
      <c r="G93" s="242" t="s">
        <v>676</v>
      </c>
      <c r="H93" s="243">
        <v>50</v>
      </c>
      <c r="I93" s="244"/>
      <c r="J93" s="245">
        <f>ROUND(I93*H93,2)</f>
        <v>0</v>
      </c>
      <c r="K93" s="241" t="s">
        <v>663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78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78</v>
      </c>
      <c r="BM93" s="24" t="s">
        <v>680</v>
      </c>
    </row>
    <row r="94" s="1" customFormat="1" ht="16.5" customHeight="1">
      <c r="B94" s="46"/>
      <c r="C94" s="239" t="s">
        <v>263</v>
      </c>
      <c r="D94" s="239" t="s">
        <v>242</v>
      </c>
      <c r="E94" s="240" t="s">
        <v>681</v>
      </c>
      <c r="F94" s="241" t="s">
        <v>682</v>
      </c>
      <c r="G94" s="242" t="s">
        <v>676</v>
      </c>
      <c r="H94" s="243">
        <v>50</v>
      </c>
      <c r="I94" s="244"/>
      <c r="J94" s="245">
        <f>ROUND(I94*H94,2)</f>
        <v>0</v>
      </c>
      <c r="K94" s="241" t="s">
        <v>663</v>
      </c>
      <c r="L94" s="72"/>
      <c r="M94" s="246" t="s">
        <v>21</v>
      </c>
      <c r="N94" s="247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78</v>
      </c>
      <c r="AT94" s="24" t="s">
        <v>242</v>
      </c>
      <c r="AU94" s="24" t="s">
        <v>78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78</v>
      </c>
      <c r="BM94" s="24" t="s">
        <v>683</v>
      </c>
    </row>
    <row r="95" s="1" customFormat="1" ht="16.5" customHeight="1">
      <c r="B95" s="46"/>
      <c r="C95" s="239" t="s">
        <v>267</v>
      </c>
      <c r="D95" s="239" t="s">
        <v>242</v>
      </c>
      <c r="E95" s="240" t="s">
        <v>684</v>
      </c>
      <c r="F95" s="241" t="s">
        <v>685</v>
      </c>
      <c r="G95" s="242" t="s">
        <v>676</v>
      </c>
      <c r="H95" s="243">
        <v>40</v>
      </c>
      <c r="I95" s="244"/>
      <c r="J95" s="245">
        <f>ROUND(I95*H95,2)</f>
        <v>0</v>
      </c>
      <c r="K95" s="241" t="s">
        <v>663</v>
      </c>
      <c r="L95" s="72"/>
      <c r="M95" s="246" t="s">
        <v>21</v>
      </c>
      <c r="N95" s="248" t="s">
        <v>42</v>
      </c>
      <c r="O95" s="249"/>
      <c r="P95" s="250">
        <f>O95*H95</f>
        <v>0</v>
      </c>
      <c r="Q95" s="250">
        <v>0</v>
      </c>
      <c r="R95" s="250">
        <f>Q95*H95</f>
        <v>0</v>
      </c>
      <c r="S95" s="250">
        <v>0</v>
      </c>
      <c r="T95" s="251">
        <f>S95*H95</f>
        <v>0</v>
      </c>
      <c r="AR95" s="24" t="s">
        <v>78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78</v>
      </c>
      <c r="BM95" s="24" t="s">
        <v>686</v>
      </c>
    </row>
    <row r="96" s="1" customFormat="1" ht="6.96" customHeight="1">
      <c r="B96" s="67"/>
      <c r="C96" s="68"/>
      <c r="D96" s="68"/>
      <c r="E96" s="68"/>
      <c r="F96" s="68"/>
      <c r="G96" s="68"/>
      <c r="H96" s="68"/>
      <c r="I96" s="178"/>
      <c r="J96" s="68"/>
      <c r="K96" s="68"/>
      <c r="L96" s="72"/>
    </row>
  </sheetData>
  <sheetProtection sheet="1" autoFilter="0" formatColumns="0" formatRows="0" objects="1" scenarios="1" spinCount="100000" saltValue="L1Rq9nF/4bVpb9y/fBZxpadtHbibxaoMF+U+N3VMm6nj8VF5Iw8xVYYgTTr2E9MrOGdUU5UBfwf87j4wQR3nwg==" hashValue="AUo8CIBqgEmeE0N05N2gUUM0dtS5fkfCmnPjaygZJi9EHzKgSGywXHtcdBNRpjUqZMUXErpkF4Hf+8gmtk/PvQ==" algorithmName="SHA-512" password="CC35"/>
  <autoFilter ref="C84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333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687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ROUND(SUM(BE85:BE95), 2)</f>
        <v>0</v>
      </c>
      <c r="G32" s="47"/>
      <c r="H32" s="47"/>
      <c r="I32" s="170">
        <v>0.20999999999999999</v>
      </c>
      <c r="J32" s="169">
        <f>ROUND(ROUND((SUM(BE85:BE95)),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ROUND(SUM(BF85:BF95), 2)</f>
        <v>0</v>
      </c>
      <c r="G33" s="47"/>
      <c r="H33" s="47"/>
      <c r="I33" s="170">
        <v>0.14999999999999999</v>
      </c>
      <c r="J33" s="169">
        <f>ROUND(ROUND((SUM(BF85:BF95)),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ROUND(SUM(BG85:BG95),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ROUND(SUM(BH85:BH95),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ROUND(SUM(BI85:BI95),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333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03 - Automatizace VRN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J85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316</v>
      </c>
      <c r="E61" s="192"/>
      <c r="F61" s="192"/>
      <c r="G61" s="192"/>
      <c r="H61" s="192"/>
      <c r="I61" s="193"/>
      <c r="J61" s="194">
        <f>J86</f>
        <v>0</v>
      </c>
      <c r="K61" s="195"/>
    </row>
    <row r="62" s="11" customFormat="1" ht="19.92" customHeight="1">
      <c r="B62" s="252"/>
      <c r="C62" s="253"/>
      <c r="D62" s="254" t="s">
        <v>688</v>
      </c>
      <c r="E62" s="255"/>
      <c r="F62" s="255"/>
      <c r="G62" s="255"/>
      <c r="H62" s="255"/>
      <c r="I62" s="256"/>
      <c r="J62" s="257">
        <f>J92</f>
        <v>0</v>
      </c>
      <c r="K62" s="258"/>
    </row>
    <row r="63" s="11" customFormat="1" ht="19.92" customHeight="1">
      <c r="B63" s="252"/>
      <c r="C63" s="253"/>
      <c r="D63" s="254" t="s">
        <v>689</v>
      </c>
      <c r="E63" s="255"/>
      <c r="F63" s="255"/>
      <c r="G63" s="255"/>
      <c r="H63" s="255"/>
      <c r="I63" s="256"/>
      <c r="J63" s="257">
        <f>J94</f>
        <v>0</v>
      </c>
      <c r="K63" s="258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6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8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1"/>
      <c r="J69" s="71"/>
      <c r="K69" s="71"/>
      <c r="L69" s="72"/>
    </row>
    <row r="70" s="1" customFormat="1" ht="36.96" customHeight="1">
      <c r="B70" s="46"/>
      <c r="C70" s="73" t="s">
        <v>150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6"/>
      <c r="J72" s="74"/>
      <c r="K72" s="74"/>
      <c r="L72" s="72"/>
    </row>
    <row r="73" s="1" customFormat="1" ht="16.5" customHeight="1">
      <c r="B73" s="46"/>
      <c r="C73" s="74"/>
      <c r="D73" s="74"/>
      <c r="E73" s="197" t="str">
        <f>E7</f>
        <v>Oprava kolejové brzdy a kompresorové stanice v ŽST Most n.n. St4</v>
      </c>
      <c r="F73" s="76"/>
      <c r="G73" s="76"/>
      <c r="H73" s="76"/>
      <c r="I73" s="196"/>
      <c r="J73" s="74"/>
      <c r="K73" s="74"/>
      <c r="L73" s="72"/>
    </row>
    <row r="74">
      <c r="B74" s="28"/>
      <c r="C74" s="76" t="s">
        <v>139</v>
      </c>
      <c r="D74" s="198"/>
      <c r="E74" s="198"/>
      <c r="F74" s="198"/>
      <c r="G74" s="198"/>
      <c r="H74" s="198"/>
      <c r="I74" s="148"/>
      <c r="J74" s="198"/>
      <c r="K74" s="198"/>
      <c r="L74" s="199"/>
    </row>
    <row r="75" s="1" customFormat="1" ht="16.5" customHeight="1">
      <c r="B75" s="46"/>
      <c r="C75" s="74"/>
      <c r="D75" s="74"/>
      <c r="E75" s="197" t="s">
        <v>333</v>
      </c>
      <c r="F75" s="74"/>
      <c r="G75" s="74"/>
      <c r="H75" s="74"/>
      <c r="I75" s="196"/>
      <c r="J75" s="74"/>
      <c r="K75" s="74"/>
      <c r="L75" s="72"/>
    </row>
    <row r="76" s="1" customFormat="1" ht="14.4" customHeight="1">
      <c r="B76" s="46"/>
      <c r="C76" s="76" t="s">
        <v>141</v>
      </c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03 - Automatizace VRN</v>
      </c>
      <c r="F77" s="74"/>
      <c r="G77" s="74"/>
      <c r="H77" s="74"/>
      <c r="I77" s="196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200" t="str">
        <f>F14</f>
        <v>ŽST Most n.n. - St4</v>
      </c>
      <c r="G79" s="74"/>
      <c r="H79" s="74"/>
      <c r="I79" s="201" t="s">
        <v>25</v>
      </c>
      <c r="J79" s="85" t="str">
        <f>IF(J14="","",J14)</f>
        <v>13. 9. 2018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6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200" t="str">
        <f>E17</f>
        <v>SŽDC s.o., OŘ UNL, SSZT</v>
      </c>
      <c r="G81" s="74"/>
      <c r="H81" s="74"/>
      <c r="I81" s="201" t="s">
        <v>33</v>
      </c>
      <c r="J81" s="200" t="str">
        <f>E23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200" t="str">
        <f>IF(E20="","",E20)</f>
        <v/>
      </c>
      <c r="G82" s="74"/>
      <c r="H82" s="74"/>
      <c r="I82" s="196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6"/>
      <c r="J83" s="74"/>
      <c r="K83" s="74"/>
      <c r="L83" s="72"/>
    </row>
    <row r="84" s="9" customFormat="1" ht="29.28" customHeight="1">
      <c r="B84" s="202"/>
      <c r="C84" s="203" t="s">
        <v>151</v>
      </c>
      <c r="D84" s="204" t="s">
        <v>56</v>
      </c>
      <c r="E84" s="204" t="s">
        <v>52</v>
      </c>
      <c r="F84" s="204" t="s">
        <v>152</v>
      </c>
      <c r="G84" s="204" t="s">
        <v>153</v>
      </c>
      <c r="H84" s="204" t="s">
        <v>154</v>
      </c>
      <c r="I84" s="205" t="s">
        <v>155</v>
      </c>
      <c r="J84" s="204" t="s">
        <v>146</v>
      </c>
      <c r="K84" s="206" t="s">
        <v>156</v>
      </c>
      <c r="L84" s="207"/>
      <c r="M84" s="102" t="s">
        <v>157</v>
      </c>
      <c r="N84" s="103" t="s">
        <v>41</v>
      </c>
      <c r="O84" s="103" t="s">
        <v>158</v>
      </c>
      <c r="P84" s="103" t="s">
        <v>159</v>
      </c>
      <c r="Q84" s="103" t="s">
        <v>160</v>
      </c>
      <c r="R84" s="103" t="s">
        <v>161</v>
      </c>
      <c r="S84" s="103" t="s">
        <v>162</v>
      </c>
      <c r="T84" s="104" t="s">
        <v>163</v>
      </c>
    </row>
    <row r="85" s="1" customFormat="1" ht="29.28" customHeight="1">
      <c r="B85" s="46"/>
      <c r="C85" s="108" t="s">
        <v>147</v>
      </c>
      <c r="D85" s="74"/>
      <c r="E85" s="74"/>
      <c r="F85" s="74"/>
      <c r="G85" s="74"/>
      <c r="H85" s="74"/>
      <c r="I85" s="196"/>
      <c r="J85" s="208">
        <f>BK85</f>
        <v>0</v>
      </c>
      <c r="K85" s="74"/>
      <c r="L85" s="72"/>
      <c r="M85" s="105"/>
      <c r="N85" s="106"/>
      <c r="O85" s="106"/>
      <c r="P85" s="209">
        <f>P86</f>
        <v>0</v>
      </c>
      <c r="Q85" s="106"/>
      <c r="R85" s="209">
        <f>R86</f>
        <v>0</v>
      </c>
      <c r="S85" s="106"/>
      <c r="T85" s="210">
        <f>T86</f>
        <v>0</v>
      </c>
      <c r="AT85" s="24" t="s">
        <v>70</v>
      </c>
      <c r="AU85" s="24" t="s">
        <v>148</v>
      </c>
      <c r="BK85" s="211">
        <f>BK86</f>
        <v>0</v>
      </c>
    </row>
    <row r="86" s="10" customFormat="1" ht="37.44" customHeight="1">
      <c r="B86" s="225"/>
      <c r="C86" s="226"/>
      <c r="D86" s="227" t="s">
        <v>70</v>
      </c>
      <c r="E86" s="228" t="s">
        <v>121</v>
      </c>
      <c r="F86" s="228" t="s">
        <v>317</v>
      </c>
      <c r="G86" s="226"/>
      <c r="H86" s="226"/>
      <c r="I86" s="229"/>
      <c r="J86" s="230">
        <f>BK86</f>
        <v>0</v>
      </c>
      <c r="K86" s="226"/>
      <c r="L86" s="231"/>
      <c r="M86" s="232"/>
      <c r="N86" s="233"/>
      <c r="O86" s="233"/>
      <c r="P86" s="234">
        <f>P87+SUM(P88:P92)+P94</f>
        <v>0</v>
      </c>
      <c r="Q86" s="233"/>
      <c r="R86" s="234">
        <f>R87+SUM(R88:R92)+R94</f>
        <v>0</v>
      </c>
      <c r="S86" s="233"/>
      <c r="T86" s="235">
        <f>T87+SUM(T88:T92)+T94</f>
        <v>0</v>
      </c>
      <c r="AR86" s="236" t="s">
        <v>263</v>
      </c>
      <c r="AT86" s="237" t="s">
        <v>70</v>
      </c>
      <c r="AU86" s="237" t="s">
        <v>71</v>
      </c>
      <c r="AY86" s="236" t="s">
        <v>170</v>
      </c>
      <c r="BK86" s="238">
        <f>BK87+SUM(BK88:BK92)+BK94</f>
        <v>0</v>
      </c>
    </row>
    <row r="87" s="1" customFormat="1" ht="16.5" customHeight="1">
      <c r="B87" s="46"/>
      <c r="C87" s="239" t="s">
        <v>78</v>
      </c>
      <c r="D87" s="239" t="s">
        <v>242</v>
      </c>
      <c r="E87" s="240" t="s">
        <v>318</v>
      </c>
      <c r="F87" s="241" t="s">
        <v>319</v>
      </c>
      <c r="G87" s="242" t="s">
        <v>167</v>
      </c>
      <c r="H87" s="243">
        <v>1</v>
      </c>
      <c r="I87" s="244"/>
      <c r="J87" s="245">
        <f>ROUND(I87*H87,2)</f>
        <v>0</v>
      </c>
      <c r="K87" s="241" t="s">
        <v>168</v>
      </c>
      <c r="L87" s="72"/>
      <c r="M87" s="246" t="s">
        <v>21</v>
      </c>
      <c r="N87" s="247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177</v>
      </c>
      <c r="AT87" s="24" t="s">
        <v>242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177</v>
      </c>
      <c r="BM87" s="24" t="s">
        <v>690</v>
      </c>
    </row>
    <row r="88" s="1" customFormat="1" ht="16.5" customHeight="1">
      <c r="B88" s="46"/>
      <c r="C88" s="239" t="s">
        <v>80</v>
      </c>
      <c r="D88" s="239" t="s">
        <v>242</v>
      </c>
      <c r="E88" s="240" t="s">
        <v>321</v>
      </c>
      <c r="F88" s="241" t="s">
        <v>322</v>
      </c>
      <c r="G88" s="242" t="s">
        <v>167</v>
      </c>
      <c r="H88" s="243">
        <v>1</v>
      </c>
      <c r="I88" s="244"/>
      <c r="J88" s="245">
        <f>ROUND(I88*H88,2)</f>
        <v>0</v>
      </c>
      <c r="K88" s="241" t="s">
        <v>168</v>
      </c>
      <c r="L88" s="72"/>
      <c r="M88" s="246" t="s">
        <v>21</v>
      </c>
      <c r="N88" s="247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177</v>
      </c>
      <c r="AT88" s="24" t="s">
        <v>242</v>
      </c>
      <c r="AU88" s="24" t="s">
        <v>78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177</v>
      </c>
      <c r="BM88" s="24" t="s">
        <v>691</v>
      </c>
    </row>
    <row r="89" s="1" customFormat="1" ht="16.5" customHeight="1">
      <c r="B89" s="46"/>
      <c r="C89" s="239" t="s">
        <v>291</v>
      </c>
      <c r="D89" s="239" t="s">
        <v>242</v>
      </c>
      <c r="E89" s="240" t="s">
        <v>324</v>
      </c>
      <c r="F89" s="241" t="s">
        <v>325</v>
      </c>
      <c r="G89" s="242" t="s">
        <v>167</v>
      </c>
      <c r="H89" s="243">
        <v>1</v>
      </c>
      <c r="I89" s="244"/>
      <c r="J89" s="245">
        <f>ROUND(I89*H89,2)</f>
        <v>0</v>
      </c>
      <c r="K89" s="241" t="s">
        <v>168</v>
      </c>
      <c r="L89" s="72"/>
      <c r="M89" s="246" t="s">
        <v>21</v>
      </c>
      <c r="N89" s="247" t="s">
        <v>42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177</v>
      </c>
      <c r="AT89" s="24" t="s">
        <v>242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177</v>
      </c>
      <c r="BM89" s="24" t="s">
        <v>692</v>
      </c>
    </row>
    <row r="90" s="1" customFormat="1" ht="16.5" customHeight="1">
      <c r="B90" s="46"/>
      <c r="C90" s="239" t="s">
        <v>177</v>
      </c>
      <c r="D90" s="239" t="s">
        <v>242</v>
      </c>
      <c r="E90" s="240" t="s">
        <v>327</v>
      </c>
      <c r="F90" s="241" t="s">
        <v>328</v>
      </c>
      <c r="G90" s="242" t="s">
        <v>167</v>
      </c>
      <c r="H90" s="243">
        <v>1</v>
      </c>
      <c r="I90" s="244"/>
      <c r="J90" s="245">
        <f>ROUND(I90*H90,2)</f>
        <v>0</v>
      </c>
      <c r="K90" s="241" t="s">
        <v>168</v>
      </c>
      <c r="L90" s="72"/>
      <c r="M90" s="246" t="s">
        <v>21</v>
      </c>
      <c r="N90" s="247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177</v>
      </c>
      <c r="AT90" s="24" t="s">
        <v>242</v>
      </c>
      <c r="AU90" s="24" t="s">
        <v>78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177</v>
      </c>
      <c r="BM90" s="24" t="s">
        <v>693</v>
      </c>
    </row>
    <row r="91" s="1" customFormat="1" ht="16.5" customHeight="1">
      <c r="B91" s="46"/>
      <c r="C91" s="239" t="s">
        <v>263</v>
      </c>
      <c r="D91" s="239" t="s">
        <v>242</v>
      </c>
      <c r="E91" s="240" t="s">
        <v>330</v>
      </c>
      <c r="F91" s="241" t="s">
        <v>331</v>
      </c>
      <c r="G91" s="242" t="s">
        <v>694</v>
      </c>
      <c r="H91" s="243">
        <v>1</v>
      </c>
      <c r="I91" s="244"/>
      <c r="J91" s="245">
        <f>ROUND(I91*H91,2)</f>
        <v>0</v>
      </c>
      <c r="K91" s="241" t="s">
        <v>168</v>
      </c>
      <c r="L91" s="72"/>
      <c r="M91" s="246" t="s">
        <v>21</v>
      </c>
      <c r="N91" s="247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177</v>
      </c>
      <c r="AT91" s="24" t="s">
        <v>242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177</v>
      </c>
      <c r="BM91" s="24" t="s">
        <v>695</v>
      </c>
    </row>
    <row r="92" s="10" customFormat="1" ht="29.88" customHeight="1">
      <c r="B92" s="225"/>
      <c r="C92" s="226"/>
      <c r="D92" s="227" t="s">
        <v>70</v>
      </c>
      <c r="E92" s="259" t="s">
        <v>696</v>
      </c>
      <c r="F92" s="259" t="s">
        <v>697</v>
      </c>
      <c r="G92" s="226"/>
      <c r="H92" s="226"/>
      <c r="I92" s="229"/>
      <c r="J92" s="260">
        <f>BK92</f>
        <v>0</v>
      </c>
      <c r="K92" s="226"/>
      <c r="L92" s="231"/>
      <c r="M92" s="232"/>
      <c r="N92" s="233"/>
      <c r="O92" s="233"/>
      <c r="P92" s="234">
        <f>P93</f>
        <v>0</v>
      </c>
      <c r="Q92" s="233"/>
      <c r="R92" s="234">
        <f>R93</f>
        <v>0</v>
      </c>
      <c r="S92" s="233"/>
      <c r="T92" s="235">
        <f>T93</f>
        <v>0</v>
      </c>
      <c r="AR92" s="236" t="s">
        <v>263</v>
      </c>
      <c r="AT92" s="237" t="s">
        <v>70</v>
      </c>
      <c r="AU92" s="237" t="s">
        <v>78</v>
      </c>
      <c r="AY92" s="236" t="s">
        <v>170</v>
      </c>
      <c r="BK92" s="238">
        <f>BK93</f>
        <v>0</v>
      </c>
    </row>
    <row r="93" s="1" customFormat="1" ht="16.5" customHeight="1">
      <c r="B93" s="46"/>
      <c r="C93" s="239" t="s">
        <v>267</v>
      </c>
      <c r="D93" s="239" t="s">
        <v>242</v>
      </c>
      <c r="E93" s="240" t="s">
        <v>698</v>
      </c>
      <c r="F93" s="241" t="s">
        <v>699</v>
      </c>
      <c r="G93" s="242" t="s">
        <v>694</v>
      </c>
      <c r="H93" s="243">
        <v>1</v>
      </c>
      <c r="I93" s="244"/>
      <c r="J93" s="245">
        <f>ROUND(I93*H93,2)</f>
        <v>0</v>
      </c>
      <c r="K93" s="241" t="s">
        <v>663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700</v>
      </c>
      <c r="AT93" s="24" t="s">
        <v>242</v>
      </c>
      <c r="AU93" s="24" t="s">
        <v>80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700</v>
      </c>
      <c r="BM93" s="24" t="s">
        <v>701</v>
      </c>
    </row>
    <row r="94" s="10" customFormat="1" ht="29.88" customHeight="1">
      <c r="B94" s="225"/>
      <c r="C94" s="226"/>
      <c r="D94" s="227" t="s">
        <v>70</v>
      </c>
      <c r="E94" s="259" t="s">
        <v>702</v>
      </c>
      <c r="F94" s="259" t="s">
        <v>703</v>
      </c>
      <c r="G94" s="226"/>
      <c r="H94" s="226"/>
      <c r="I94" s="229"/>
      <c r="J94" s="260">
        <f>BK94</f>
        <v>0</v>
      </c>
      <c r="K94" s="226"/>
      <c r="L94" s="231"/>
      <c r="M94" s="232"/>
      <c r="N94" s="233"/>
      <c r="O94" s="233"/>
      <c r="P94" s="234">
        <f>P95</f>
        <v>0</v>
      </c>
      <c r="Q94" s="233"/>
      <c r="R94" s="234">
        <f>R95</f>
        <v>0</v>
      </c>
      <c r="S94" s="233"/>
      <c r="T94" s="235">
        <f>T95</f>
        <v>0</v>
      </c>
      <c r="AR94" s="236" t="s">
        <v>263</v>
      </c>
      <c r="AT94" s="237" t="s">
        <v>70</v>
      </c>
      <c r="AU94" s="237" t="s">
        <v>78</v>
      </c>
      <c r="AY94" s="236" t="s">
        <v>170</v>
      </c>
      <c r="BK94" s="238">
        <f>BK95</f>
        <v>0</v>
      </c>
    </row>
    <row r="95" s="1" customFormat="1" ht="16.5" customHeight="1">
      <c r="B95" s="46"/>
      <c r="C95" s="239" t="s">
        <v>259</v>
      </c>
      <c r="D95" s="239" t="s">
        <v>242</v>
      </c>
      <c r="E95" s="240" t="s">
        <v>704</v>
      </c>
      <c r="F95" s="241" t="s">
        <v>705</v>
      </c>
      <c r="G95" s="242" t="s">
        <v>694</v>
      </c>
      <c r="H95" s="243">
        <v>1</v>
      </c>
      <c r="I95" s="244"/>
      <c r="J95" s="245">
        <f>ROUND(I95*H95,2)</f>
        <v>0</v>
      </c>
      <c r="K95" s="241" t="s">
        <v>663</v>
      </c>
      <c r="L95" s="72"/>
      <c r="M95" s="246" t="s">
        <v>21</v>
      </c>
      <c r="N95" s="248" t="s">
        <v>42</v>
      </c>
      <c r="O95" s="249"/>
      <c r="P95" s="250">
        <f>O95*H95</f>
        <v>0</v>
      </c>
      <c r="Q95" s="250">
        <v>0</v>
      </c>
      <c r="R95" s="250">
        <f>Q95*H95</f>
        <v>0</v>
      </c>
      <c r="S95" s="250">
        <v>0</v>
      </c>
      <c r="T95" s="251">
        <f>S95*H95</f>
        <v>0</v>
      </c>
      <c r="AR95" s="24" t="s">
        <v>700</v>
      </c>
      <c r="AT95" s="24" t="s">
        <v>242</v>
      </c>
      <c r="AU95" s="24" t="s">
        <v>80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700</v>
      </c>
      <c r="BM95" s="24" t="s">
        <v>706</v>
      </c>
    </row>
    <row r="96" s="1" customFormat="1" ht="6.96" customHeight="1">
      <c r="B96" s="67"/>
      <c r="C96" s="68"/>
      <c r="D96" s="68"/>
      <c r="E96" s="68"/>
      <c r="F96" s="68"/>
      <c r="G96" s="68"/>
      <c r="H96" s="68"/>
      <c r="I96" s="178"/>
      <c r="J96" s="68"/>
      <c r="K96" s="68"/>
      <c r="L96" s="72"/>
    </row>
  </sheetData>
  <sheetProtection sheet="1" autoFilter="0" formatColumns="0" formatRows="0" objects="1" scenarios="1" spinCount="100000" saltValue="jeZcuPXL++7b3J6LuTjuSTplCS5UGHi0MWfHRf7k7nI39gcgbQEjRk9m3LkaucOKJY7ANKsy3LYXrIt2fJ1hjg==" hashValue="UnicpSoQLOFVs4a8rJ44JFZnIb2Y2MAzZajKIxBHSxjxD2ljoS8PSGp9OX+lAiVmCD8zMQumw03ghBk4ZHIeww==" algorithmName="SHA-512" password="CC35"/>
  <autoFilter ref="C84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707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708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709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ROUND(SUM(BE83:BE99), 2)</f>
        <v>0</v>
      </c>
      <c r="G32" s="47"/>
      <c r="H32" s="47"/>
      <c r="I32" s="170">
        <v>0.20999999999999999</v>
      </c>
      <c r="J32" s="169">
        <f>ROUND(ROUND((SUM(BE83:BE99)),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ROUND(SUM(BF83:BF99), 2)</f>
        <v>0</v>
      </c>
      <c r="G33" s="47"/>
      <c r="H33" s="47"/>
      <c r="I33" s="170">
        <v>0.14999999999999999</v>
      </c>
      <c r="J33" s="169">
        <f>ROUND(ROUND((SUM(BF83:BF99)),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ROUND(SUM(BG83:BG99),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ROUND(SUM(BH83:BH99),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ROUND(SUM(BI83:BI99),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707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01 - Elektroinstalace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SEE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J83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149</v>
      </c>
      <c r="E61" s="192"/>
      <c r="F61" s="192"/>
      <c r="G61" s="192"/>
      <c r="H61" s="192"/>
      <c r="I61" s="193"/>
      <c r="J61" s="194">
        <f>J84</f>
        <v>0</v>
      </c>
      <c r="K61" s="19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150</v>
      </c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6.5" customHeight="1">
      <c r="B71" s="46"/>
      <c r="C71" s="74"/>
      <c r="D71" s="74"/>
      <c r="E71" s="197" t="str">
        <f>E7</f>
        <v>Oprava kolejové brzdy a kompresorové stanice v ŽST Most n.n. St4</v>
      </c>
      <c r="F71" s="76"/>
      <c r="G71" s="76"/>
      <c r="H71" s="76"/>
      <c r="I71" s="196"/>
      <c r="J71" s="74"/>
      <c r="K71" s="74"/>
      <c r="L71" s="72"/>
    </row>
    <row r="72">
      <c r="B72" s="28"/>
      <c r="C72" s="76" t="s">
        <v>139</v>
      </c>
      <c r="D72" s="198"/>
      <c r="E72" s="198"/>
      <c r="F72" s="198"/>
      <c r="G72" s="198"/>
      <c r="H72" s="198"/>
      <c r="I72" s="148"/>
      <c r="J72" s="198"/>
      <c r="K72" s="198"/>
      <c r="L72" s="199"/>
    </row>
    <row r="73" s="1" customFormat="1" ht="16.5" customHeight="1">
      <c r="B73" s="46"/>
      <c r="C73" s="74"/>
      <c r="D73" s="74"/>
      <c r="E73" s="197" t="s">
        <v>707</v>
      </c>
      <c r="F73" s="74"/>
      <c r="G73" s="74"/>
      <c r="H73" s="74"/>
      <c r="I73" s="196"/>
      <c r="J73" s="74"/>
      <c r="K73" s="74"/>
      <c r="L73" s="72"/>
    </row>
    <row r="74" s="1" customFormat="1" ht="14.4" customHeight="1">
      <c r="B74" s="46"/>
      <c r="C74" s="76" t="s">
        <v>141</v>
      </c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01 - Elektroinstalace</v>
      </c>
      <c r="F75" s="74"/>
      <c r="G75" s="74"/>
      <c r="H75" s="74"/>
      <c r="I75" s="196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0" t="str">
        <f>F14</f>
        <v>ŽST Most n.n. - St4</v>
      </c>
      <c r="G77" s="74"/>
      <c r="H77" s="74"/>
      <c r="I77" s="201" t="s">
        <v>25</v>
      </c>
      <c r="J77" s="85" t="str">
        <f>IF(J14="","",J14)</f>
        <v>13. 9. 2018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200" t="str">
        <f>E17</f>
        <v>SŽDC s.o., OŘ UNL, SEE</v>
      </c>
      <c r="G79" s="74"/>
      <c r="H79" s="74"/>
      <c r="I79" s="201" t="s">
        <v>33</v>
      </c>
      <c r="J79" s="200" t="str">
        <f>E23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200" t="str">
        <f>IF(E20="","",E20)</f>
        <v/>
      </c>
      <c r="G80" s="74"/>
      <c r="H80" s="74"/>
      <c r="I80" s="196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9" customFormat="1" ht="29.28" customHeight="1">
      <c r="B82" s="202"/>
      <c r="C82" s="203" t="s">
        <v>151</v>
      </c>
      <c r="D82" s="204" t="s">
        <v>56</v>
      </c>
      <c r="E82" s="204" t="s">
        <v>52</v>
      </c>
      <c r="F82" s="204" t="s">
        <v>152</v>
      </c>
      <c r="G82" s="204" t="s">
        <v>153</v>
      </c>
      <c r="H82" s="204" t="s">
        <v>154</v>
      </c>
      <c r="I82" s="205" t="s">
        <v>155</v>
      </c>
      <c r="J82" s="204" t="s">
        <v>146</v>
      </c>
      <c r="K82" s="206" t="s">
        <v>156</v>
      </c>
      <c r="L82" s="207"/>
      <c r="M82" s="102" t="s">
        <v>157</v>
      </c>
      <c r="N82" s="103" t="s">
        <v>41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147</v>
      </c>
      <c r="D83" s="74"/>
      <c r="E83" s="74"/>
      <c r="F83" s="74"/>
      <c r="G83" s="74"/>
      <c r="H83" s="74"/>
      <c r="I83" s="196"/>
      <c r="J83" s="208">
        <f>BK83</f>
        <v>0</v>
      </c>
      <c r="K83" s="74"/>
      <c r="L83" s="72"/>
      <c r="M83" s="105"/>
      <c r="N83" s="106"/>
      <c r="O83" s="106"/>
      <c r="P83" s="209">
        <f>P84</f>
        <v>0</v>
      </c>
      <c r="Q83" s="106"/>
      <c r="R83" s="209">
        <f>R84</f>
        <v>0</v>
      </c>
      <c r="S83" s="106"/>
      <c r="T83" s="210">
        <f>T84</f>
        <v>0</v>
      </c>
      <c r="AT83" s="24" t="s">
        <v>70</v>
      </c>
      <c r="AU83" s="24" t="s">
        <v>148</v>
      </c>
      <c r="BK83" s="211">
        <f>BK84</f>
        <v>0</v>
      </c>
    </row>
    <row r="84" s="10" customFormat="1" ht="37.44" customHeight="1">
      <c r="B84" s="225"/>
      <c r="C84" s="226"/>
      <c r="D84" s="227" t="s">
        <v>70</v>
      </c>
      <c r="E84" s="228" t="s">
        <v>175</v>
      </c>
      <c r="F84" s="228" t="s">
        <v>176</v>
      </c>
      <c r="G84" s="226"/>
      <c r="H84" s="226"/>
      <c r="I84" s="229"/>
      <c r="J84" s="230">
        <f>BK84</f>
        <v>0</v>
      </c>
      <c r="K84" s="226"/>
      <c r="L84" s="231"/>
      <c r="M84" s="232"/>
      <c r="N84" s="233"/>
      <c r="O84" s="233"/>
      <c r="P84" s="234">
        <f>SUM(P85:P99)</f>
        <v>0</v>
      </c>
      <c r="Q84" s="233"/>
      <c r="R84" s="234">
        <f>SUM(R85:R99)</f>
        <v>0</v>
      </c>
      <c r="S84" s="233"/>
      <c r="T84" s="235">
        <f>SUM(T85:T99)</f>
        <v>0</v>
      </c>
      <c r="AR84" s="236" t="s">
        <v>177</v>
      </c>
      <c r="AT84" s="237" t="s">
        <v>70</v>
      </c>
      <c r="AU84" s="237" t="s">
        <v>71</v>
      </c>
      <c r="AY84" s="236" t="s">
        <v>170</v>
      </c>
      <c r="BK84" s="238">
        <f>SUM(BK85:BK99)</f>
        <v>0</v>
      </c>
    </row>
    <row r="85" s="1" customFormat="1" ht="16.5" customHeight="1">
      <c r="B85" s="46"/>
      <c r="C85" s="212" t="s">
        <v>78</v>
      </c>
      <c r="D85" s="212" t="s">
        <v>164</v>
      </c>
      <c r="E85" s="213" t="s">
        <v>710</v>
      </c>
      <c r="F85" s="214" t="s">
        <v>711</v>
      </c>
      <c r="G85" s="215" t="s">
        <v>712</v>
      </c>
      <c r="H85" s="216">
        <v>18</v>
      </c>
      <c r="I85" s="217"/>
      <c r="J85" s="218">
        <f>ROUND(I85*H85,2)</f>
        <v>0</v>
      </c>
      <c r="K85" s="214" t="s">
        <v>168</v>
      </c>
      <c r="L85" s="219"/>
      <c r="M85" s="220" t="s">
        <v>21</v>
      </c>
      <c r="N85" s="221" t="s">
        <v>42</v>
      </c>
      <c r="O85" s="47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4" t="s">
        <v>169</v>
      </c>
      <c r="AT85" s="24" t="s">
        <v>164</v>
      </c>
      <c r="AU85" s="24" t="s">
        <v>78</v>
      </c>
      <c r="AY85" s="24" t="s">
        <v>170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4" t="s">
        <v>78</v>
      </c>
      <c r="BK85" s="224">
        <f>ROUND(I85*H85,2)</f>
        <v>0</v>
      </c>
      <c r="BL85" s="24" t="s">
        <v>169</v>
      </c>
      <c r="BM85" s="24" t="s">
        <v>713</v>
      </c>
    </row>
    <row r="86" s="1" customFormat="1" ht="16.5" customHeight="1">
      <c r="B86" s="46"/>
      <c r="C86" s="212" t="s">
        <v>80</v>
      </c>
      <c r="D86" s="212" t="s">
        <v>164</v>
      </c>
      <c r="E86" s="213" t="s">
        <v>714</v>
      </c>
      <c r="F86" s="214" t="s">
        <v>715</v>
      </c>
      <c r="G86" s="215" t="s">
        <v>167</v>
      </c>
      <c r="H86" s="216">
        <v>1</v>
      </c>
      <c r="I86" s="217"/>
      <c r="J86" s="218">
        <f>ROUND(I86*H86,2)</f>
        <v>0</v>
      </c>
      <c r="K86" s="214" t="s">
        <v>168</v>
      </c>
      <c r="L86" s="219"/>
      <c r="M86" s="220" t="s">
        <v>21</v>
      </c>
      <c r="N86" s="221" t="s">
        <v>42</v>
      </c>
      <c r="O86" s="47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AR86" s="24" t="s">
        <v>169</v>
      </c>
      <c r="AT86" s="24" t="s">
        <v>164</v>
      </c>
      <c r="AU86" s="24" t="s">
        <v>78</v>
      </c>
      <c r="AY86" s="24" t="s">
        <v>170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24" t="s">
        <v>78</v>
      </c>
      <c r="BK86" s="224">
        <f>ROUND(I86*H86,2)</f>
        <v>0</v>
      </c>
      <c r="BL86" s="24" t="s">
        <v>169</v>
      </c>
      <c r="BM86" s="24" t="s">
        <v>716</v>
      </c>
    </row>
    <row r="87" s="1" customFormat="1" ht="25.5" customHeight="1">
      <c r="B87" s="46"/>
      <c r="C87" s="212" t="s">
        <v>291</v>
      </c>
      <c r="D87" s="212" t="s">
        <v>164</v>
      </c>
      <c r="E87" s="213" t="s">
        <v>717</v>
      </c>
      <c r="F87" s="214" t="s">
        <v>718</v>
      </c>
      <c r="G87" s="215" t="s">
        <v>343</v>
      </c>
      <c r="H87" s="216">
        <v>300</v>
      </c>
      <c r="I87" s="217"/>
      <c r="J87" s="218">
        <f>ROUND(I87*H87,2)</f>
        <v>0</v>
      </c>
      <c r="K87" s="214" t="s">
        <v>168</v>
      </c>
      <c r="L87" s="219"/>
      <c r="M87" s="220" t="s">
        <v>21</v>
      </c>
      <c r="N87" s="221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169</v>
      </c>
      <c r="AT87" s="24" t="s">
        <v>164</v>
      </c>
      <c r="AU87" s="24" t="s">
        <v>78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169</v>
      </c>
      <c r="BM87" s="24" t="s">
        <v>719</v>
      </c>
    </row>
    <row r="88" s="1" customFormat="1" ht="25.5" customHeight="1">
      <c r="B88" s="46"/>
      <c r="C88" s="212" t="s">
        <v>177</v>
      </c>
      <c r="D88" s="212" t="s">
        <v>164</v>
      </c>
      <c r="E88" s="213" t="s">
        <v>720</v>
      </c>
      <c r="F88" s="214" t="s">
        <v>721</v>
      </c>
      <c r="G88" s="215" t="s">
        <v>343</v>
      </c>
      <c r="H88" s="216">
        <v>90</v>
      </c>
      <c r="I88" s="217"/>
      <c r="J88" s="218">
        <f>ROUND(I88*H88,2)</f>
        <v>0</v>
      </c>
      <c r="K88" s="214" t="s">
        <v>168</v>
      </c>
      <c r="L88" s="219"/>
      <c r="M88" s="220" t="s">
        <v>21</v>
      </c>
      <c r="N88" s="221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169</v>
      </c>
      <c r="AT88" s="24" t="s">
        <v>164</v>
      </c>
      <c r="AU88" s="24" t="s">
        <v>78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169</v>
      </c>
      <c r="BM88" s="24" t="s">
        <v>722</v>
      </c>
    </row>
    <row r="89" s="1" customFormat="1" ht="16.5" customHeight="1">
      <c r="B89" s="46"/>
      <c r="C89" s="212" t="s">
        <v>263</v>
      </c>
      <c r="D89" s="212" t="s">
        <v>164</v>
      </c>
      <c r="E89" s="213" t="s">
        <v>723</v>
      </c>
      <c r="F89" s="214" t="s">
        <v>724</v>
      </c>
      <c r="G89" s="215" t="s">
        <v>343</v>
      </c>
      <c r="H89" s="216">
        <v>600</v>
      </c>
      <c r="I89" s="217"/>
      <c r="J89" s="218">
        <f>ROUND(I89*H89,2)</f>
        <v>0</v>
      </c>
      <c r="K89" s="214" t="s">
        <v>168</v>
      </c>
      <c r="L89" s="219"/>
      <c r="M89" s="220" t="s">
        <v>21</v>
      </c>
      <c r="N89" s="221" t="s">
        <v>42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169</v>
      </c>
      <c r="AT89" s="24" t="s">
        <v>164</v>
      </c>
      <c r="AU89" s="24" t="s">
        <v>78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169</v>
      </c>
      <c r="BM89" s="24" t="s">
        <v>725</v>
      </c>
    </row>
    <row r="90" s="1" customFormat="1" ht="16.5" customHeight="1">
      <c r="B90" s="46"/>
      <c r="C90" s="212" t="s">
        <v>267</v>
      </c>
      <c r="D90" s="212" t="s">
        <v>164</v>
      </c>
      <c r="E90" s="213" t="s">
        <v>726</v>
      </c>
      <c r="F90" s="214" t="s">
        <v>727</v>
      </c>
      <c r="G90" s="215" t="s">
        <v>343</v>
      </c>
      <c r="H90" s="216">
        <v>80</v>
      </c>
      <c r="I90" s="217"/>
      <c r="J90" s="218">
        <f>ROUND(I90*H90,2)</f>
        <v>0</v>
      </c>
      <c r="K90" s="214" t="s">
        <v>168</v>
      </c>
      <c r="L90" s="219"/>
      <c r="M90" s="220" t="s">
        <v>21</v>
      </c>
      <c r="N90" s="221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169</v>
      </c>
      <c r="AT90" s="24" t="s">
        <v>164</v>
      </c>
      <c r="AU90" s="24" t="s">
        <v>78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169</v>
      </c>
      <c r="BM90" s="24" t="s">
        <v>728</v>
      </c>
    </row>
    <row r="91" s="1" customFormat="1" ht="38.25" customHeight="1">
      <c r="B91" s="46"/>
      <c r="C91" s="212" t="s">
        <v>259</v>
      </c>
      <c r="D91" s="212" t="s">
        <v>164</v>
      </c>
      <c r="E91" s="213" t="s">
        <v>729</v>
      </c>
      <c r="F91" s="214" t="s">
        <v>730</v>
      </c>
      <c r="G91" s="215" t="s">
        <v>167</v>
      </c>
      <c r="H91" s="216">
        <v>1</v>
      </c>
      <c r="I91" s="217"/>
      <c r="J91" s="218">
        <f>ROUND(I91*H91,2)</f>
        <v>0</v>
      </c>
      <c r="K91" s="214" t="s">
        <v>168</v>
      </c>
      <c r="L91" s="219"/>
      <c r="M91" s="220" t="s">
        <v>21</v>
      </c>
      <c r="N91" s="221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169</v>
      </c>
      <c r="AT91" s="24" t="s">
        <v>164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169</v>
      </c>
      <c r="BM91" s="24" t="s">
        <v>731</v>
      </c>
    </row>
    <row r="92" s="1" customFormat="1" ht="51" customHeight="1">
      <c r="B92" s="46"/>
      <c r="C92" s="239" t="s">
        <v>275</v>
      </c>
      <c r="D92" s="239" t="s">
        <v>242</v>
      </c>
      <c r="E92" s="240" t="s">
        <v>732</v>
      </c>
      <c r="F92" s="241" t="s">
        <v>733</v>
      </c>
      <c r="G92" s="242" t="s">
        <v>343</v>
      </c>
      <c r="H92" s="243">
        <v>20</v>
      </c>
      <c r="I92" s="244"/>
      <c r="J92" s="245">
        <f>ROUND(I92*H92,2)</f>
        <v>0</v>
      </c>
      <c r="K92" s="241" t="s">
        <v>168</v>
      </c>
      <c r="L92" s="72"/>
      <c r="M92" s="246" t="s">
        <v>21</v>
      </c>
      <c r="N92" s="247" t="s">
        <v>42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245</v>
      </c>
      <c r="AT92" s="24" t="s">
        <v>242</v>
      </c>
      <c r="AU92" s="24" t="s">
        <v>78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245</v>
      </c>
      <c r="BM92" s="24" t="s">
        <v>734</v>
      </c>
    </row>
    <row r="93" s="1" customFormat="1" ht="38.25" customHeight="1">
      <c r="B93" s="46"/>
      <c r="C93" s="239" t="s">
        <v>271</v>
      </c>
      <c r="D93" s="239" t="s">
        <v>242</v>
      </c>
      <c r="E93" s="240" t="s">
        <v>735</v>
      </c>
      <c r="F93" s="241" t="s">
        <v>736</v>
      </c>
      <c r="G93" s="242" t="s">
        <v>167</v>
      </c>
      <c r="H93" s="243">
        <v>1</v>
      </c>
      <c r="I93" s="244"/>
      <c r="J93" s="245">
        <f>ROUND(I93*H93,2)</f>
        <v>0</v>
      </c>
      <c r="K93" s="241" t="s">
        <v>168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245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245</v>
      </c>
      <c r="BM93" s="24" t="s">
        <v>737</v>
      </c>
    </row>
    <row r="94" s="1" customFormat="1" ht="25.5" customHeight="1">
      <c r="B94" s="46"/>
      <c r="C94" s="239" t="s">
        <v>279</v>
      </c>
      <c r="D94" s="239" t="s">
        <v>242</v>
      </c>
      <c r="E94" s="240" t="s">
        <v>738</v>
      </c>
      <c r="F94" s="241" t="s">
        <v>739</v>
      </c>
      <c r="G94" s="242" t="s">
        <v>343</v>
      </c>
      <c r="H94" s="243">
        <v>90</v>
      </c>
      <c r="I94" s="244"/>
      <c r="J94" s="245">
        <f>ROUND(I94*H94,2)</f>
        <v>0</v>
      </c>
      <c r="K94" s="241" t="s">
        <v>168</v>
      </c>
      <c r="L94" s="72"/>
      <c r="M94" s="246" t="s">
        <v>21</v>
      </c>
      <c r="N94" s="247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245</v>
      </c>
      <c r="AT94" s="24" t="s">
        <v>242</v>
      </c>
      <c r="AU94" s="24" t="s">
        <v>78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245</v>
      </c>
      <c r="BM94" s="24" t="s">
        <v>740</v>
      </c>
    </row>
    <row r="95" s="1" customFormat="1" ht="25.5" customHeight="1">
      <c r="B95" s="46"/>
      <c r="C95" s="239" t="s">
        <v>255</v>
      </c>
      <c r="D95" s="239" t="s">
        <v>242</v>
      </c>
      <c r="E95" s="240" t="s">
        <v>741</v>
      </c>
      <c r="F95" s="241" t="s">
        <v>742</v>
      </c>
      <c r="G95" s="242" t="s">
        <v>343</v>
      </c>
      <c r="H95" s="243">
        <v>300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245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245</v>
      </c>
      <c r="BM95" s="24" t="s">
        <v>743</v>
      </c>
    </row>
    <row r="96" s="1" customFormat="1" ht="51" customHeight="1">
      <c r="B96" s="46"/>
      <c r="C96" s="239" t="s">
        <v>287</v>
      </c>
      <c r="D96" s="239" t="s">
        <v>242</v>
      </c>
      <c r="E96" s="240" t="s">
        <v>744</v>
      </c>
      <c r="F96" s="241" t="s">
        <v>745</v>
      </c>
      <c r="G96" s="242" t="s">
        <v>167</v>
      </c>
      <c r="H96" s="243">
        <v>4</v>
      </c>
      <c r="I96" s="244"/>
      <c r="J96" s="245">
        <f>ROUND(I96*H96,2)</f>
        <v>0</v>
      </c>
      <c r="K96" s="241" t="s">
        <v>168</v>
      </c>
      <c r="L96" s="72"/>
      <c r="M96" s="246" t="s">
        <v>21</v>
      </c>
      <c r="N96" s="247" t="s">
        <v>42</v>
      </c>
      <c r="O96" s="47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4" t="s">
        <v>245</v>
      </c>
      <c r="AT96" s="24" t="s">
        <v>242</v>
      </c>
      <c r="AU96" s="24" t="s">
        <v>78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245</v>
      </c>
      <c r="BM96" s="24" t="s">
        <v>746</v>
      </c>
    </row>
    <row r="97" s="1" customFormat="1" ht="51" customHeight="1">
      <c r="B97" s="46"/>
      <c r="C97" s="239" t="s">
        <v>379</v>
      </c>
      <c r="D97" s="239" t="s">
        <v>242</v>
      </c>
      <c r="E97" s="240" t="s">
        <v>747</v>
      </c>
      <c r="F97" s="241" t="s">
        <v>748</v>
      </c>
      <c r="G97" s="242" t="s">
        <v>167</v>
      </c>
      <c r="H97" s="243">
        <v>2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245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245</v>
      </c>
      <c r="BM97" s="24" t="s">
        <v>749</v>
      </c>
    </row>
    <row r="98" s="1" customFormat="1" ht="51" customHeight="1">
      <c r="B98" s="46"/>
      <c r="C98" s="239" t="s">
        <v>388</v>
      </c>
      <c r="D98" s="239" t="s">
        <v>242</v>
      </c>
      <c r="E98" s="240" t="s">
        <v>750</v>
      </c>
      <c r="F98" s="241" t="s">
        <v>751</v>
      </c>
      <c r="G98" s="242" t="s">
        <v>167</v>
      </c>
      <c r="H98" s="243">
        <v>1</v>
      </c>
      <c r="I98" s="244"/>
      <c r="J98" s="245">
        <f>ROUND(I98*H98,2)</f>
        <v>0</v>
      </c>
      <c r="K98" s="241" t="s">
        <v>168</v>
      </c>
      <c r="L98" s="72"/>
      <c r="M98" s="246" t="s">
        <v>21</v>
      </c>
      <c r="N98" s="247" t="s">
        <v>42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245</v>
      </c>
      <c r="AT98" s="24" t="s">
        <v>242</v>
      </c>
      <c r="AU98" s="24" t="s">
        <v>78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245</v>
      </c>
      <c r="BM98" s="24" t="s">
        <v>752</v>
      </c>
    </row>
    <row r="99" s="1" customFormat="1" ht="76.5" customHeight="1">
      <c r="B99" s="46"/>
      <c r="C99" s="239" t="s">
        <v>10</v>
      </c>
      <c r="D99" s="239" t="s">
        <v>242</v>
      </c>
      <c r="E99" s="240" t="s">
        <v>753</v>
      </c>
      <c r="F99" s="241" t="s">
        <v>754</v>
      </c>
      <c r="G99" s="242" t="s">
        <v>167</v>
      </c>
      <c r="H99" s="243">
        <v>1</v>
      </c>
      <c r="I99" s="244"/>
      <c r="J99" s="245">
        <f>ROUND(I99*H99,2)</f>
        <v>0</v>
      </c>
      <c r="K99" s="241" t="s">
        <v>168</v>
      </c>
      <c r="L99" s="72"/>
      <c r="M99" s="246" t="s">
        <v>21</v>
      </c>
      <c r="N99" s="248" t="s">
        <v>42</v>
      </c>
      <c r="O99" s="249"/>
      <c r="P99" s="250">
        <f>O99*H99</f>
        <v>0</v>
      </c>
      <c r="Q99" s="250">
        <v>0</v>
      </c>
      <c r="R99" s="250">
        <f>Q99*H99</f>
        <v>0</v>
      </c>
      <c r="S99" s="250">
        <v>0</v>
      </c>
      <c r="T99" s="251">
        <f>S99*H99</f>
        <v>0</v>
      </c>
      <c r="AR99" s="24" t="s">
        <v>245</v>
      </c>
      <c r="AT99" s="24" t="s">
        <v>242</v>
      </c>
      <c r="AU99" s="24" t="s">
        <v>78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78</v>
      </c>
      <c r="BK99" s="224">
        <f>ROUND(I99*H99,2)</f>
        <v>0</v>
      </c>
      <c r="BL99" s="24" t="s">
        <v>245</v>
      </c>
      <c r="BM99" s="24" t="s">
        <v>755</v>
      </c>
    </row>
    <row r="100" s="1" customFormat="1" ht="6.96" customHeight="1">
      <c r="B100" s="67"/>
      <c r="C100" s="68"/>
      <c r="D100" s="68"/>
      <c r="E100" s="68"/>
      <c r="F100" s="68"/>
      <c r="G100" s="68"/>
      <c r="H100" s="68"/>
      <c r="I100" s="178"/>
      <c r="J100" s="68"/>
      <c r="K100" s="68"/>
      <c r="L100" s="72"/>
    </row>
  </sheetData>
  <sheetProtection sheet="1" autoFilter="0" formatColumns="0" formatRows="0" objects="1" scenarios="1" spinCount="100000" saltValue="9jBMZ5xIRDTYGLQv+HRZJR3yI59t/m6+IlLkQfPHH/MYLVPEQKeuN/ckwYgUfYbKdDxGb7VReNeAOPYFzEc4Kg==" hashValue="JNmZoxMT+lpE8IS7S8A+grpAEWM/2bwIvajrlz6/+tjOpWEKhsy+6QVUp4gVkSERTfOsmZwzkFMQA8EXN3149Q==" algorithmName="SHA-512" password="CC35"/>
  <autoFilter ref="C82:K9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707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756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709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ROUND(SUM(BE84:BE109), 2)</f>
        <v>0</v>
      </c>
      <c r="G32" s="47"/>
      <c r="H32" s="47"/>
      <c r="I32" s="170">
        <v>0.20999999999999999</v>
      </c>
      <c r="J32" s="169">
        <f>ROUND(ROUND((SUM(BE84:BE109)),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ROUND(SUM(BF84:BF109), 2)</f>
        <v>0</v>
      </c>
      <c r="G33" s="47"/>
      <c r="H33" s="47"/>
      <c r="I33" s="170">
        <v>0.14999999999999999</v>
      </c>
      <c r="J33" s="169">
        <f>ROUND(ROUND((SUM(BF84:BF109)),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ROUND(SUM(BG84:BG109),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ROUND(SUM(BH84:BH109),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ROUND(SUM(BI84:BI109),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707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02 - Zemní práce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SEE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654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11" customFormat="1" ht="19.92" customHeight="1">
      <c r="B62" s="252"/>
      <c r="C62" s="253"/>
      <c r="D62" s="254" t="s">
        <v>757</v>
      </c>
      <c r="E62" s="255"/>
      <c r="F62" s="255"/>
      <c r="G62" s="255"/>
      <c r="H62" s="255"/>
      <c r="I62" s="256"/>
      <c r="J62" s="257">
        <f>J86</f>
        <v>0</v>
      </c>
      <c r="K62" s="258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150</v>
      </c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196"/>
      <c r="J71" s="74"/>
      <c r="K71" s="74"/>
      <c r="L71" s="72"/>
    </row>
    <row r="72" s="1" customFormat="1" ht="16.5" customHeight="1">
      <c r="B72" s="46"/>
      <c r="C72" s="74"/>
      <c r="D72" s="74"/>
      <c r="E72" s="197" t="str">
        <f>E7</f>
        <v>Oprava kolejové brzdy a kompresorové stanice v ŽST Most n.n. St4</v>
      </c>
      <c r="F72" s="76"/>
      <c r="G72" s="76"/>
      <c r="H72" s="76"/>
      <c r="I72" s="196"/>
      <c r="J72" s="74"/>
      <c r="K72" s="74"/>
      <c r="L72" s="72"/>
    </row>
    <row r="73">
      <c r="B73" s="28"/>
      <c r="C73" s="76" t="s">
        <v>139</v>
      </c>
      <c r="D73" s="198"/>
      <c r="E73" s="198"/>
      <c r="F73" s="198"/>
      <c r="G73" s="198"/>
      <c r="H73" s="198"/>
      <c r="I73" s="148"/>
      <c r="J73" s="198"/>
      <c r="K73" s="198"/>
      <c r="L73" s="199"/>
    </row>
    <row r="74" s="1" customFormat="1" ht="16.5" customHeight="1">
      <c r="B74" s="46"/>
      <c r="C74" s="74"/>
      <c r="D74" s="74"/>
      <c r="E74" s="197" t="s">
        <v>707</v>
      </c>
      <c r="F74" s="74"/>
      <c r="G74" s="74"/>
      <c r="H74" s="74"/>
      <c r="I74" s="196"/>
      <c r="J74" s="74"/>
      <c r="K74" s="74"/>
      <c r="L74" s="72"/>
    </row>
    <row r="75" s="1" customFormat="1" ht="14.4" customHeight="1">
      <c r="B75" s="46"/>
      <c r="C75" s="76" t="s">
        <v>141</v>
      </c>
      <c r="D75" s="74"/>
      <c r="E75" s="74"/>
      <c r="F75" s="74"/>
      <c r="G75" s="74"/>
      <c r="H75" s="74"/>
      <c r="I75" s="196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02 - Zemní práce</v>
      </c>
      <c r="F76" s="74"/>
      <c r="G76" s="74"/>
      <c r="H76" s="74"/>
      <c r="I76" s="196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6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0" t="str">
        <f>F14</f>
        <v>ŽST Most n.n. - St4</v>
      </c>
      <c r="G78" s="74"/>
      <c r="H78" s="74"/>
      <c r="I78" s="201" t="s">
        <v>25</v>
      </c>
      <c r="J78" s="85" t="str">
        <f>IF(J14="","",J14)</f>
        <v>13. 9. 2018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6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0" t="str">
        <f>E17</f>
        <v>SŽDC s.o., OŘ UNL, SEE</v>
      </c>
      <c r="G80" s="74"/>
      <c r="H80" s="74"/>
      <c r="I80" s="201" t="s">
        <v>33</v>
      </c>
      <c r="J80" s="200" t="str">
        <f>E23</f>
        <v xml:space="preserve"> </v>
      </c>
      <c r="K80" s="74"/>
      <c r="L80" s="72"/>
    </row>
    <row r="81" s="1" customFormat="1" ht="14.4" customHeight="1">
      <c r="B81" s="46"/>
      <c r="C81" s="76" t="s">
        <v>31</v>
      </c>
      <c r="D81" s="74"/>
      <c r="E81" s="74"/>
      <c r="F81" s="200" t="str">
        <f>IF(E20="","",E20)</f>
        <v/>
      </c>
      <c r="G81" s="74"/>
      <c r="H81" s="74"/>
      <c r="I81" s="196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196"/>
      <c r="J82" s="74"/>
      <c r="K82" s="74"/>
      <c r="L82" s="72"/>
    </row>
    <row r="83" s="9" customFormat="1" ht="29.28" customHeight="1">
      <c r="B83" s="202"/>
      <c r="C83" s="203" t="s">
        <v>151</v>
      </c>
      <c r="D83" s="204" t="s">
        <v>56</v>
      </c>
      <c r="E83" s="204" t="s">
        <v>52</v>
      </c>
      <c r="F83" s="204" t="s">
        <v>152</v>
      </c>
      <c r="G83" s="204" t="s">
        <v>153</v>
      </c>
      <c r="H83" s="204" t="s">
        <v>154</v>
      </c>
      <c r="I83" s="205" t="s">
        <v>155</v>
      </c>
      <c r="J83" s="204" t="s">
        <v>146</v>
      </c>
      <c r="K83" s="206" t="s">
        <v>156</v>
      </c>
      <c r="L83" s="207"/>
      <c r="M83" s="102" t="s">
        <v>157</v>
      </c>
      <c r="N83" s="103" t="s">
        <v>41</v>
      </c>
      <c r="O83" s="103" t="s">
        <v>158</v>
      </c>
      <c r="P83" s="103" t="s">
        <v>159</v>
      </c>
      <c r="Q83" s="103" t="s">
        <v>160</v>
      </c>
      <c r="R83" s="103" t="s">
        <v>161</v>
      </c>
      <c r="S83" s="103" t="s">
        <v>162</v>
      </c>
      <c r="T83" s="104" t="s">
        <v>163</v>
      </c>
    </row>
    <row r="84" s="1" customFormat="1" ht="29.28" customHeight="1">
      <c r="B84" s="46"/>
      <c r="C84" s="108" t="s">
        <v>147</v>
      </c>
      <c r="D84" s="74"/>
      <c r="E84" s="74"/>
      <c r="F84" s="74"/>
      <c r="G84" s="74"/>
      <c r="H84" s="74"/>
      <c r="I84" s="196"/>
      <c r="J84" s="208">
        <f>BK84</f>
        <v>0</v>
      </c>
      <c r="K84" s="74"/>
      <c r="L84" s="72"/>
      <c r="M84" s="105"/>
      <c r="N84" s="106"/>
      <c r="O84" s="106"/>
      <c r="P84" s="209">
        <f>P85</f>
        <v>0</v>
      </c>
      <c r="Q84" s="106"/>
      <c r="R84" s="209">
        <f>R85</f>
        <v>16.395599999999998</v>
      </c>
      <c r="S84" s="106"/>
      <c r="T84" s="210">
        <f>T85</f>
        <v>0</v>
      </c>
      <c r="AT84" s="24" t="s">
        <v>70</v>
      </c>
      <c r="AU84" s="24" t="s">
        <v>148</v>
      </c>
      <c r="BK84" s="211">
        <f>BK85</f>
        <v>0</v>
      </c>
    </row>
    <row r="85" s="10" customFormat="1" ht="37.44" customHeight="1">
      <c r="B85" s="225"/>
      <c r="C85" s="226"/>
      <c r="D85" s="227" t="s">
        <v>70</v>
      </c>
      <c r="E85" s="228" t="s">
        <v>164</v>
      </c>
      <c r="F85" s="228" t="s">
        <v>657</v>
      </c>
      <c r="G85" s="226"/>
      <c r="H85" s="226"/>
      <c r="I85" s="229"/>
      <c r="J85" s="230">
        <f>BK85</f>
        <v>0</v>
      </c>
      <c r="K85" s="226"/>
      <c r="L85" s="231"/>
      <c r="M85" s="232"/>
      <c r="N85" s="233"/>
      <c r="O85" s="233"/>
      <c r="P85" s="234">
        <f>P86</f>
        <v>0</v>
      </c>
      <c r="Q85" s="233"/>
      <c r="R85" s="234">
        <f>R86</f>
        <v>16.395599999999998</v>
      </c>
      <c r="S85" s="233"/>
      <c r="T85" s="235">
        <f>T86</f>
        <v>0</v>
      </c>
      <c r="AR85" s="236" t="s">
        <v>291</v>
      </c>
      <c r="AT85" s="237" t="s">
        <v>70</v>
      </c>
      <c r="AU85" s="237" t="s">
        <v>71</v>
      </c>
      <c r="AY85" s="236" t="s">
        <v>170</v>
      </c>
      <c r="BK85" s="238">
        <f>BK86</f>
        <v>0</v>
      </c>
    </row>
    <row r="86" s="10" customFormat="1" ht="19.92" customHeight="1">
      <c r="B86" s="225"/>
      <c r="C86" s="226"/>
      <c r="D86" s="227" t="s">
        <v>70</v>
      </c>
      <c r="E86" s="259" t="s">
        <v>658</v>
      </c>
      <c r="F86" s="259" t="s">
        <v>758</v>
      </c>
      <c r="G86" s="226"/>
      <c r="H86" s="226"/>
      <c r="I86" s="229"/>
      <c r="J86" s="260">
        <f>BK86</f>
        <v>0</v>
      </c>
      <c r="K86" s="226"/>
      <c r="L86" s="231"/>
      <c r="M86" s="232"/>
      <c r="N86" s="233"/>
      <c r="O86" s="233"/>
      <c r="P86" s="234">
        <f>SUM(P87:P109)</f>
        <v>0</v>
      </c>
      <c r="Q86" s="233"/>
      <c r="R86" s="234">
        <f>SUM(R87:R109)</f>
        <v>16.395599999999998</v>
      </c>
      <c r="S86" s="233"/>
      <c r="T86" s="235">
        <f>SUM(T87:T109)</f>
        <v>0</v>
      </c>
      <c r="AR86" s="236" t="s">
        <v>291</v>
      </c>
      <c r="AT86" s="237" t="s">
        <v>70</v>
      </c>
      <c r="AU86" s="237" t="s">
        <v>78</v>
      </c>
      <c r="AY86" s="236" t="s">
        <v>170</v>
      </c>
      <c r="BK86" s="238">
        <f>SUM(BK87:BK109)</f>
        <v>0</v>
      </c>
    </row>
    <row r="87" s="1" customFormat="1" ht="16.5" customHeight="1">
      <c r="B87" s="46"/>
      <c r="C87" s="239" t="s">
        <v>78</v>
      </c>
      <c r="D87" s="239" t="s">
        <v>242</v>
      </c>
      <c r="E87" s="240" t="s">
        <v>665</v>
      </c>
      <c r="F87" s="241" t="s">
        <v>666</v>
      </c>
      <c r="G87" s="242" t="s">
        <v>667</v>
      </c>
      <c r="H87" s="243">
        <v>0.29999999999999999</v>
      </c>
      <c r="I87" s="244"/>
      <c r="J87" s="245">
        <f>ROUND(I87*H87,2)</f>
        <v>0</v>
      </c>
      <c r="K87" s="241" t="s">
        <v>663</v>
      </c>
      <c r="L87" s="72"/>
      <c r="M87" s="246" t="s">
        <v>21</v>
      </c>
      <c r="N87" s="247" t="s">
        <v>42</v>
      </c>
      <c r="O87" s="47"/>
      <c r="P87" s="222">
        <f>O87*H87</f>
        <v>0</v>
      </c>
      <c r="Q87" s="222">
        <v>0.0088000000000000005</v>
      </c>
      <c r="R87" s="222">
        <f>Q87*H87</f>
        <v>0.00264</v>
      </c>
      <c r="S87" s="222">
        <v>0</v>
      </c>
      <c r="T87" s="223">
        <f>S87*H87</f>
        <v>0</v>
      </c>
      <c r="AR87" s="24" t="s">
        <v>528</v>
      </c>
      <c r="AT87" s="24" t="s">
        <v>242</v>
      </c>
      <c r="AU87" s="24" t="s">
        <v>80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528</v>
      </c>
      <c r="BM87" s="24" t="s">
        <v>759</v>
      </c>
    </row>
    <row r="88" s="1" customFormat="1" ht="38.25" customHeight="1">
      <c r="B88" s="46"/>
      <c r="C88" s="239" t="s">
        <v>80</v>
      </c>
      <c r="D88" s="239" t="s">
        <v>242</v>
      </c>
      <c r="E88" s="240" t="s">
        <v>760</v>
      </c>
      <c r="F88" s="241" t="s">
        <v>761</v>
      </c>
      <c r="G88" s="242" t="s">
        <v>762</v>
      </c>
      <c r="H88" s="243">
        <v>32</v>
      </c>
      <c r="I88" s="244"/>
      <c r="J88" s="245">
        <f>ROUND(I88*H88,2)</f>
        <v>0</v>
      </c>
      <c r="K88" s="241" t="s">
        <v>663</v>
      </c>
      <c r="L88" s="72"/>
      <c r="M88" s="246" t="s">
        <v>21</v>
      </c>
      <c r="N88" s="247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528</v>
      </c>
      <c r="AT88" s="24" t="s">
        <v>242</v>
      </c>
      <c r="AU88" s="24" t="s">
        <v>80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528</v>
      </c>
      <c r="BM88" s="24" t="s">
        <v>763</v>
      </c>
    </row>
    <row r="89" s="12" customFormat="1">
      <c r="B89" s="265"/>
      <c r="C89" s="266"/>
      <c r="D89" s="261" t="s">
        <v>764</v>
      </c>
      <c r="E89" s="267" t="s">
        <v>21</v>
      </c>
      <c r="F89" s="268" t="s">
        <v>765</v>
      </c>
      <c r="G89" s="266"/>
      <c r="H89" s="269">
        <v>32</v>
      </c>
      <c r="I89" s="270"/>
      <c r="J89" s="266"/>
      <c r="K89" s="266"/>
      <c r="L89" s="271"/>
      <c r="M89" s="272"/>
      <c r="N89" s="273"/>
      <c r="O89" s="273"/>
      <c r="P89" s="273"/>
      <c r="Q89" s="273"/>
      <c r="R89" s="273"/>
      <c r="S89" s="273"/>
      <c r="T89" s="274"/>
      <c r="AT89" s="275" t="s">
        <v>764</v>
      </c>
      <c r="AU89" s="275" t="s">
        <v>80</v>
      </c>
      <c r="AV89" s="12" t="s">
        <v>80</v>
      </c>
      <c r="AW89" s="12" t="s">
        <v>35</v>
      </c>
      <c r="AX89" s="12" t="s">
        <v>78</v>
      </c>
      <c r="AY89" s="275" t="s">
        <v>170</v>
      </c>
    </row>
    <row r="90" s="1" customFormat="1" ht="25.5" customHeight="1">
      <c r="B90" s="46"/>
      <c r="C90" s="239" t="s">
        <v>291</v>
      </c>
      <c r="D90" s="239" t="s">
        <v>242</v>
      </c>
      <c r="E90" s="240" t="s">
        <v>766</v>
      </c>
      <c r="F90" s="241" t="s">
        <v>767</v>
      </c>
      <c r="G90" s="242" t="s">
        <v>762</v>
      </c>
      <c r="H90" s="243">
        <v>8</v>
      </c>
      <c r="I90" s="244"/>
      <c r="J90" s="245">
        <f>ROUND(I90*H90,2)</f>
        <v>0</v>
      </c>
      <c r="K90" s="241" t="s">
        <v>663</v>
      </c>
      <c r="L90" s="72"/>
      <c r="M90" s="246" t="s">
        <v>21</v>
      </c>
      <c r="N90" s="247" t="s">
        <v>42</v>
      </c>
      <c r="O90" s="47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4" t="s">
        <v>528</v>
      </c>
      <c r="AT90" s="24" t="s">
        <v>242</v>
      </c>
      <c r="AU90" s="24" t="s">
        <v>80</v>
      </c>
      <c r="AY90" s="24" t="s">
        <v>170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4" t="s">
        <v>78</v>
      </c>
      <c r="BK90" s="224">
        <f>ROUND(I90*H90,2)</f>
        <v>0</v>
      </c>
      <c r="BL90" s="24" t="s">
        <v>528</v>
      </c>
      <c r="BM90" s="24" t="s">
        <v>768</v>
      </c>
    </row>
    <row r="91" s="12" customFormat="1">
      <c r="B91" s="265"/>
      <c r="C91" s="266"/>
      <c r="D91" s="261" t="s">
        <v>764</v>
      </c>
      <c r="E91" s="267" t="s">
        <v>21</v>
      </c>
      <c r="F91" s="268" t="s">
        <v>769</v>
      </c>
      <c r="G91" s="266"/>
      <c r="H91" s="269">
        <v>8</v>
      </c>
      <c r="I91" s="270"/>
      <c r="J91" s="266"/>
      <c r="K91" s="266"/>
      <c r="L91" s="271"/>
      <c r="M91" s="272"/>
      <c r="N91" s="273"/>
      <c r="O91" s="273"/>
      <c r="P91" s="273"/>
      <c r="Q91" s="273"/>
      <c r="R91" s="273"/>
      <c r="S91" s="273"/>
      <c r="T91" s="274"/>
      <c r="AT91" s="275" t="s">
        <v>764</v>
      </c>
      <c r="AU91" s="275" t="s">
        <v>80</v>
      </c>
      <c r="AV91" s="12" t="s">
        <v>80</v>
      </c>
      <c r="AW91" s="12" t="s">
        <v>35</v>
      </c>
      <c r="AX91" s="12" t="s">
        <v>78</v>
      </c>
      <c r="AY91" s="275" t="s">
        <v>170</v>
      </c>
    </row>
    <row r="92" s="1" customFormat="1" ht="25.5" customHeight="1">
      <c r="B92" s="46"/>
      <c r="C92" s="239" t="s">
        <v>177</v>
      </c>
      <c r="D92" s="239" t="s">
        <v>242</v>
      </c>
      <c r="E92" s="240" t="s">
        <v>770</v>
      </c>
      <c r="F92" s="241" t="s">
        <v>771</v>
      </c>
      <c r="G92" s="242" t="s">
        <v>343</v>
      </c>
      <c r="H92" s="243">
        <v>160</v>
      </c>
      <c r="I92" s="244"/>
      <c r="J92" s="245">
        <f>ROUND(I92*H92,2)</f>
        <v>0</v>
      </c>
      <c r="K92" s="241" t="s">
        <v>663</v>
      </c>
      <c r="L92" s="72"/>
      <c r="M92" s="246" t="s">
        <v>21</v>
      </c>
      <c r="N92" s="247" t="s">
        <v>42</v>
      </c>
      <c r="O92" s="47"/>
      <c r="P92" s="222">
        <f>O92*H92</f>
        <v>0</v>
      </c>
      <c r="Q92" s="222">
        <v>3.0000000000000001E-05</v>
      </c>
      <c r="R92" s="222">
        <f>Q92*H92</f>
        <v>0.0048000000000000004</v>
      </c>
      <c r="S92" s="222">
        <v>0</v>
      </c>
      <c r="T92" s="223">
        <f>S92*H92</f>
        <v>0</v>
      </c>
      <c r="AR92" s="24" t="s">
        <v>528</v>
      </c>
      <c r="AT92" s="24" t="s">
        <v>242</v>
      </c>
      <c r="AU92" s="24" t="s">
        <v>80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528</v>
      </c>
      <c r="BM92" s="24" t="s">
        <v>772</v>
      </c>
    </row>
    <row r="93" s="1" customFormat="1" ht="25.5" customHeight="1">
      <c r="B93" s="46"/>
      <c r="C93" s="239" t="s">
        <v>263</v>
      </c>
      <c r="D93" s="239" t="s">
        <v>242</v>
      </c>
      <c r="E93" s="240" t="s">
        <v>773</v>
      </c>
      <c r="F93" s="241" t="s">
        <v>774</v>
      </c>
      <c r="G93" s="242" t="s">
        <v>343</v>
      </c>
      <c r="H93" s="243">
        <v>40</v>
      </c>
      <c r="I93" s="244"/>
      <c r="J93" s="245">
        <f>ROUND(I93*H93,2)</f>
        <v>0</v>
      </c>
      <c r="K93" s="241" t="s">
        <v>663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528</v>
      </c>
      <c r="AT93" s="24" t="s">
        <v>242</v>
      </c>
      <c r="AU93" s="24" t="s">
        <v>80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528</v>
      </c>
      <c r="BM93" s="24" t="s">
        <v>775</v>
      </c>
    </row>
    <row r="94" s="1" customFormat="1" ht="51" customHeight="1">
      <c r="B94" s="46"/>
      <c r="C94" s="239" t="s">
        <v>267</v>
      </c>
      <c r="D94" s="239" t="s">
        <v>242</v>
      </c>
      <c r="E94" s="240" t="s">
        <v>776</v>
      </c>
      <c r="F94" s="241" t="s">
        <v>777</v>
      </c>
      <c r="G94" s="242" t="s">
        <v>343</v>
      </c>
      <c r="H94" s="243">
        <v>270</v>
      </c>
      <c r="I94" s="244"/>
      <c r="J94" s="245">
        <f>ROUND(I94*H94,2)</f>
        <v>0</v>
      </c>
      <c r="K94" s="241" t="s">
        <v>663</v>
      </c>
      <c r="L94" s="72"/>
      <c r="M94" s="246" t="s">
        <v>21</v>
      </c>
      <c r="N94" s="247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528</v>
      </c>
      <c r="AT94" s="24" t="s">
        <v>242</v>
      </c>
      <c r="AU94" s="24" t="s">
        <v>80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528</v>
      </c>
      <c r="BM94" s="24" t="s">
        <v>778</v>
      </c>
    </row>
    <row r="95" s="1" customFormat="1" ht="51" customHeight="1">
      <c r="B95" s="46"/>
      <c r="C95" s="239" t="s">
        <v>259</v>
      </c>
      <c r="D95" s="239" t="s">
        <v>242</v>
      </c>
      <c r="E95" s="240" t="s">
        <v>779</v>
      </c>
      <c r="F95" s="241" t="s">
        <v>780</v>
      </c>
      <c r="G95" s="242" t="s">
        <v>343</v>
      </c>
      <c r="H95" s="243">
        <v>20</v>
      </c>
      <c r="I95" s="244"/>
      <c r="J95" s="245">
        <f>ROUND(I95*H95,2)</f>
        <v>0</v>
      </c>
      <c r="K95" s="241" t="s">
        <v>663</v>
      </c>
      <c r="L95" s="72"/>
      <c r="M95" s="246" t="s">
        <v>21</v>
      </c>
      <c r="N95" s="247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528</v>
      </c>
      <c r="AT95" s="24" t="s">
        <v>242</v>
      </c>
      <c r="AU95" s="24" t="s">
        <v>80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528</v>
      </c>
      <c r="BM95" s="24" t="s">
        <v>781</v>
      </c>
    </row>
    <row r="96" s="1" customFormat="1" ht="38.25" customHeight="1">
      <c r="B96" s="46"/>
      <c r="C96" s="239" t="s">
        <v>271</v>
      </c>
      <c r="D96" s="239" t="s">
        <v>242</v>
      </c>
      <c r="E96" s="240" t="s">
        <v>782</v>
      </c>
      <c r="F96" s="241" t="s">
        <v>783</v>
      </c>
      <c r="G96" s="242" t="s">
        <v>343</v>
      </c>
      <c r="H96" s="243">
        <v>290</v>
      </c>
      <c r="I96" s="244"/>
      <c r="J96" s="245">
        <f>ROUND(I96*H96,2)</f>
        <v>0</v>
      </c>
      <c r="K96" s="241" t="s">
        <v>663</v>
      </c>
      <c r="L96" s="72"/>
      <c r="M96" s="246" t="s">
        <v>21</v>
      </c>
      <c r="N96" s="247" t="s">
        <v>42</v>
      </c>
      <c r="O96" s="47"/>
      <c r="P96" s="222">
        <f>O96*H96</f>
        <v>0</v>
      </c>
      <c r="Q96" s="222">
        <v>0.00012</v>
      </c>
      <c r="R96" s="222">
        <f>Q96*H96</f>
        <v>0.034799999999999998</v>
      </c>
      <c r="S96" s="222">
        <v>0</v>
      </c>
      <c r="T96" s="223">
        <f>S96*H96</f>
        <v>0</v>
      </c>
      <c r="AR96" s="24" t="s">
        <v>528</v>
      </c>
      <c r="AT96" s="24" t="s">
        <v>242</v>
      </c>
      <c r="AU96" s="24" t="s">
        <v>80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528</v>
      </c>
      <c r="BM96" s="24" t="s">
        <v>784</v>
      </c>
    </row>
    <row r="97" s="1" customFormat="1" ht="25.5" customHeight="1">
      <c r="B97" s="46"/>
      <c r="C97" s="239" t="s">
        <v>275</v>
      </c>
      <c r="D97" s="239" t="s">
        <v>242</v>
      </c>
      <c r="E97" s="240" t="s">
        <v>785</v>
      </c>
      <c r="F97" s="241" t="s">
        <v>786</v>
      </c>
      <c r="G97" s="242" t="s">
        <v>343</v>
      </c>
      <c r="H97" s="243">
        <v>80</v>
      </c>
      <c r="I97" s="244"/>
      <c r="J97" s="245">
        <f>ROUND(I97*H97,2)</f>
        <v>0</v>
      </c>
      <c r="K97" s="241" t="s">
        <v>663</v>
      </c>
      <c r="L97" s="72"/>
      <c r="M97" s="246" t="s">
        <v>21</v>
      </c>
      <c r="N97" s="247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528</v>
      </c>
      <c r="AT97" s="24" t="s">
        <v>242</v>
      </c>
      <c r="AU97" s="24" t="s">
        <v>80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528</v>
      </c>
      <c r="BM97" s="24" t="s">
        <v>787</v>
      </c>
    </row>
    <row r="98" s="1" customFormat="1" ht="25.5" customHeight="1">
      <c r="B98" s="46"/>
      <c r="C98" s="239" t="s">
        <v>279</v>
      </c>
      <c r="D98" s="239" t="s">
        <v>242</v>
      </c>
      <c r="E98" s="240" t="s">
        <v>788</v>
      </c>
      <c r="F98" s="241" t="s">
        <v>789</v>
      </c>
      <c r="G98" s="242" t="s">
        <v>343</v>
      </c>
      <c r="H98" s="243">
        <v>600</v>
      </c>
      <c r="I98" s="244"/>
      <c r="J98" s="245">
        <f>ROUND(I98*H98,2)</f>
        <v>0</v>
      </c>
      <c r="K98" s="241" t="s">
        <v>663</v>
      </c>
      <c r="L98" s="72"/>
      <c r="M98" s="246" t="s">
        <v>21</v>
      </c>
      <c r="N98" s="247" t="s">
        <v>42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528</v>
      </c>
      <c r="AT98" s="24" t="s">
        <v>242</v>
      </c>
      <c r="AU98" s="24" t="s">
        <v>80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528</v>
      </c>
      <c r="BM98" s="24" t="s">
        <v>790</v>
      </c>
    </row>
    <row r="99" s="1" customFormat="1" ht="25.5" customHeight="1">
      <c r="B99" s="46"/>
      <c r="C99" s="239" t="s">
        <v>255</v>
      </c>
      <c r="D99" s="239" t="s">
        <v>242</v>
      </c>
      <c r="E99" s="240" t="s">
        <v>791</v>
      </c>
      <c r="F99" s="241" t="s">
        <v>792</v>
      </c>
      <c r="G99" s="242" t="s">
        <v>343</v>
      </c>
      <c r="H99" s="243">
        <v>270</v>
      </c>
      <c r="I99" s="244"/>
      <c r="J99" s="245">
        <f>ROUND(I99*H99,2)</f>
        <v>0</v>
      </c>
      <c r="K99" s="241" t="s">
        <v>663</v>
      </c>
      <c r="L99" s="72"/>
      <c r="M99" s="246" t="s">
        <v>21</v>
      </c>
      <c r="N99" s="247" t="s">
        <v>42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528</v>
      </c>
      <c r="AT99" s="24" t="s">
        <v>242</v>
      </c>
      <c r="AU99" s="24" t="s">
        <v>80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78</v>
      </c>
      <c r="BK99" s="224">
        <f>ROUND(I99*H99,2)</f>
        <v>0</v>
      </c>
      <c r="BL99" s="24" t="s">
        <v>528</v>
      </c>
      <c r="BM99" s="24" t="s">
        <v>793</v>
      </c>
    </row>
    <row r="100" s="1" customFormat="1" ht="38.25" customHeight="1">
      <c r="B100" s="46"/>
      <c r="C100" s="239" t="s">
        <v>287</v>
      </c>
      <c r="D100" s="239" t="s">
        <v>242</v>
      </c>
      <c r="E100" s="240" t="s">
        <v>794</v>
      </c>
      <c r="F100" s="241" t="s">
        <v>795</v>
      </c>
      <c r="G100" s="242" t="s">
        <v>343</v>
      </c>
      <c r="H100" s="243">
        <v>20</v>
      </c>
      <c r="I100" s="244"/>
      <c r="J100" s="245">
        <f>ROUND(I100*H100,2)</f>
        <v>0</v>
      </c>
      <c r="K100" s="241" t="s">
        <v>663</v>
      </c>
      <c r="L100" s="72"/>
      <c r="M100" s="246" t="s">
        <v>21</v>
      </c>
      <c r="N100" s="247" t="s">
        <v>42</v>
      </c>
      <c r="O100" s="47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AR100" s="24" t="s">
        <v>528</v>
      </c>
      <c r="AT100" s="24" t="s">
        <v>242</v>
      </c>
      <c r="AU100" s="24" t="s">
        <v>80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78</v>
      </c>
      <c r="BK100" s="224">
        <f>ROUND(I100*H100,2)</f>
        <v>0</v>
      </c>
      <c r="BL100" s="24" t="s">
        <v>528</v>
      </c>
      <c r="BM100" s="24" t="s">
        <v>796</v>
      </c>
    </row>
    <row r="101" s="1" customFormat="1" ht="25.5" customHeight="1">
      <c r="B101" s="46"/>
      <c r="C101" s="239" t="s">
        <v>379</v>
      </c>
      <c r="D101" s="239" t="s">
        <v>242</v>
      </c>
      <c r="E101" s="240" t="s">
        <v>797</v>
      </c>
      <c r="F101" s="241" t="s">
        <v>798</v>
      </c>
      <c r="G101" s="242" t="s">
        <v>301</v>
      </c>
      <c r="H101" s="243">
        <v>13</v>
      </c>
      <c r="I101" s="244"/>
      <c r="J101" s="245">
        <f>ROUND(I101*H101,2)</f>
        <v>0</v>
      </c>
      <c r="K101" s="241" t="s">
        <v>663</v>
      </c>
      <c r="L101" s="72"/>
      <c r="M101" s="246" t="s">
        <v>21</v>
      </c>
      <c r="N101" s="247" t="s">
        <v>42</v>
      </c>
      <c r="O101" s="47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4" t="s">
        <v>528</v>
      </c>
      <c r="AT101" s="24" t="s">
        <v>242</v>
      </c>
      <c r="AU101" s="24" t="s">
        <v>80</v>
      </c>
      <c r="AY101" s="24" t="s">
        <v>170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4" t="s">
        <v>78</v>
      </c>
      <c r="BK101" s="224">
        <f>ROUND(I101*H101,2)</f>
        <v>0</v>
      </c>
      <c r="BL101" s="24" t="s">
        <v>528</v>
      </c>
      <c r="BM101" s="24" t="s">
        <v>799</v>
      </c>
    </row>
    <row r="102" s="1" customFormat="1" ht="25.5" customHeight="1">
      <c r="B102" s="46"/>
      <c r="C102" s="239" t="s">
        <v>388</v>
      </c>
      <c r="D102" s="239" t="s">
        <v>242</v>
      </c>
      <c r="E102" s="240" t="s">
        <v>800</v>
      </c>
      <c r="F102" s="241" t="s">
        <v>801</v>
      </c>
      <c r="G102" s="242" t="s">
        <v>301</v>
      </c>
      <c r="H102" s="243">
        <v>260</v>
      </c>
      <c r="I102" s="244"/>
      <c r="J102" s="245">
        <f>ROUND(I102*H102,2)</f>
        <v>0</v>
      </c>
      <c r="K102" s="241" t="s">
        <v>663</v>
      </c>
      <c r="L102" s="72"/>
      <c r="M102" s="246" t="s">
        <v>21</v>
      </c>
      <c r="N102" s="247" t="s">
        <v>42</v>
      </c>
      <c r="O102" s="47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4" t="s">
        <v>528</v>
      </c>
      <c r="AT102" s="24" t="s">
        <v>242</v>
      </c>
      <c r="AU102" s="24" t="s">
        <v>80</v>
      </c>
      <c r="AY102" s="24" t="s">
        <v>170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4" t="s">
        <v>78</v>
      </c>
      <c r="BK102" s="224">
        <f>ROUND(I102*H102,2)</f>
        <v>0</v>
      </c>
      <c r="BL102" s="24" t="s">
        <v>528</v>
      </c>
      <c r="BM102" s="24" t="s">
        <v>802</v>
      </c>
    </row>
    <row r="103" s="1" customFormat="1" ht="25.5" customHeight="1">
      <c r="B103" s="46"/>
      <c r="C103" s="239" t="s">
        <v>10</v>
      </c>
      <c r="D103" s="239" t="s">
        <v>242</v>
      </c>
      <c r="E103" s="240" t="s">
        <v>803</v>
      </c>
      <c r="F103" s="241" t="s">
        <v>804</v>
      </c>
      <c r="G103" s="242" t="s">
        <v>762</v>
      </c>
      <c r="H103" s="243">
        <v>200</v>
      </c>
      <c r="I103" s="244"/>
      <c r="J103" s="245">
        <f>ROUND(I103*H103,2)</f>
        <v>0</v>
      </c>
      <c r="K103" s="241" t="s">
        <v>663</v>
      </c>
      <c r="L103" s="72"/>
      <c r="M103" s="246" t="s">
        <v>21</v>
      </c>
      <c r="N103" s="247" t="s">
        <v>42</v>
      </c>
      <c r="O103" s="47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4" t="s">
        <v>528</v>
      </c>
      <c r="AT103" s="24" t="s">
        <v>242</v>
      </c>
      <c r="AU103" s="24" t="s">
        <v>80</v>
      </c>
      <c r="AY103" s="24" t="s">
        <v>170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4" t="s">
        <v>78</v>
      </c>
      <c r="BK103" s="224">
        <f>ROUND(I103*H103,2)</f>
        <v>0</v>
      </c>
      <c r="BL103" s="24" t="s">
        <v>528</v>
      </c>
      <c r="BM103" s="24" t="s">
        <v>805</v>
      </c>
    </row>
    <row r="104" s="1" customFormat="1" ht="25.5" customHeight="1">
      <c r="B104" s="46"/>
      <c r="C104" s="239" t="s">
        <v>395</v>
      </c>
      <c r="D104" s="239" t="s">
        <v>242</v>
      </c>
      <c r="E104" s="240" t="s">
        <v>806</v>
      </c>
      <c r="F104" s="241" t="s">
        <v>807</v>
      </c>
      <c r="G104" s="242" t="s">
        <v>762</v>
      </c>
      <c r="H104" s="243">
        <v>40</v>
      </c>
      <c r="I104" s="244"/>
      <c r="J104" s="245">
        <f>ROUND(I104*H104,2)</f>
        <v>0</v>
      </c>
      <c r="K104" s="241" t="s">
        <v>663</v>
      </c>
      <c r="L104" s="72"/>
      <c r="M104" s="246" t="s">
        <v>21</v>
      </c>
      <c r="N104" s="247" t="s">
        <v>42</v>
      </c>
      <c r="O104" s="47"/>
      <c r="P104" s="222">
        <f>O104*H104</f>
        <v>0</v>
      </c>
      <c r="Q104" s="222">
        <v>0.098199999999999996</v>
      </c>
      <c r="R104" s="222">
        <f>Q104*H104</f>
        <v>3.9279999999999999</v>
      </c>
      <c r="S104" s="222">
        <v>0</v>
      </c>
      <c r="T104" s="223">
        <f>S104*H104</f>
        <v>0</v>
      </c>
      <c r="AR104" s="24" t="s">
        <v>528</v>
      </c>
      <c r="AT104" s="24" t="s">
        <v>242</v>
      </c>
      <c r="AU104" s="24" t="s">
        <v>80</v>
      </c>
      <c r="AY104" s="24" t="s">
        <v>170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24" t="s">
        <v>78</v>
      </c>
      <c r="BK104" s="224">
        <f>ROUND(I104*H104,2)</f>
        <v>0</v>
      </c>
      <c r="BL104" s="24" t="s">
        <v>528</v>
      </c>
      <c r="BM104" s="24" t="s">
        <v>808</v>
      </c>
    </row>
    <row r="105" s="12" customFormat="1">
      <c r="B105" s="265"/>
      <c r="C105" s="266"/>
      <c r="D105" s="261" t="s">
        <v>764</v>
      </c>
      <c r="E105" s="267" t="s">
        <v>21</v>
      </c>
      <c r="F105" s="268" t="s">
        <v>809</v>
      </c>
      <c r="G105" s="266"/>
      <c r="H105" s="269">
        <v>40</v>
      </c>
      <c r="I105" s="270"/>
      <c r="J105" s="266"/>
      <c r="K105" s="266"/>
      <c r="L105" s="271"/>
      <c r="M105" s="272"/>
      <c r="N105" s="273"/>
      <c r="O105" s="273"/>
      <c r="P105" s="273"/>
      <c r="Q105" s="273"/>
      <c r="R105" s="273"/>
      <c r="S105" s="273"/>
      <c r="T105" s="274"/>
      <c r="AT105" s="275" t="s">
        <v>764</v>
      </c>
      <c r="AU105" s="275" t="s">
        <v>80</v>
      </c>
      <c r="AV105" s="12" t="s">
        <v>80</v>
      </c>
      <c r="AW105" s="12" t="s">
        <v>35</v>
      </c>
      <c r="AX105" s="12" t="s">
        <v>78</v>
      </c>
      <c r="AY105" s="275" t="s">
        <v>170</v>
      </c>
    </row>
    <row r="106" s="1" customFormat="1" ht="25.5" customHeight="1">
      <c r="B106" s="46"/>
      <c r="C106" s="239" t="s">
        <v>190</v>
      </c>
      <c r="D106" s="239" t="s">
        <v>242</v>
      </c>
      <c r="E106" s="240" t="s">
        <v>810</v>
      </c>
      <c r="F106" s="241" t="s">
        <v>811</v>
      </c>
      <c r="G106" s="242" t="s">
        <v>762</v>
      </c>
      <c r="H106" s="243">
        <v>32</v>
      </c>
      <c r="I106" s="244"/>
      <c r="J106" s="245">
        <f>ROUND(I106*H106,2)</f>
        <v>0</v>
      </c>
      <c r="K106" s="241" t="s">
        <v>663</v>
      </c>
      <c r="L106" s="72"/>
      <c r="M106" s="246" t="s">
        <v>21</v>
      </c>
      <c r="N106" s="247" t="s">
        <v>42</v>
      </c>
      <c r="O106" s="47"/>
      <c r="P106" s="222">
        <f>O106*H106</f>
        <v>0</v>
      </c>
      <c r="Q106" s="222">
        <v>0.36575999999999997</v>
      </c>
      <c r="R106" s="222">
        <f>Q106*H106</f>
        <v>11.704319999999999</v>
      </c>
      <c r="S106" s="222">
        <v>0</v>
      </c>
      <c r="T106" s="223">
        <f>S106*H106</f>
        <v>0</v>
      </c>
      <c r="AR106" s="24" t="s">
        <v>528</v>
      </c>
      <c r="AT106" s="24" t="s">
        <v>242</v>
      </c>
      <c r="AU106" s="24" t="s">
        <v>80</v>
      </c>
      <c r="AY106" s="24" t="s">
        <v>170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4" t="s">
        <v>78</v>
      </c>
      <c r="BK106" s="224">
        <f>ROUND(I106*H106,2)</f>
        <v>0</v>
      </c>
      <c r="BL106" s="24" t="s">
        <v>528</v>
      </c>
      <c r="BM106" s="24" t="s">
        <v>812</v>
      </c>
    </row>
    <row r="107" s="12" customFormat="1">
      <c r="B107" s="265"/>
      <c r="C107" s="266"/>
      <c r="D107" s="261" t="s">
        <v>764</v>
      </c>
      <c r="E107" s="267" t="s">
        <v>21</v>
      </c>
      <c r="F107" s="268" t="s">
        <v>765</v>
      </c>
      <c r="G107" s="266"/>
      <c r="H107" s="269">
        <v>32</v>
      </c>
      <c r="I107" s="270"/>
      <c r="J107" s="266"/>
      <c r="K107" s="266"/>
      <c r="L107" s="271"/>
      <c r="M107" s="272"/>
      <c r="N107" s="273"/>
      <c r="O107" s="273"/>
      <c r="P107" s="273"/>
      <c r="Q107" s="273"/>
      <c r="R107" s="273"/>
      <c r="S107" s="273"/>
      <c r="T107" s="274"/>
      <c r="AT107" s="275" t="s">
        <v>764</v>
      </c>
      <c r="AU107" s="275" t="s">
        <v>80</v>
      </c>
      <c r="AV107" s="12" t="s">
        <v>80</v>
      </c>
      <c r="AW107" s="12" t="s">
        <v>35</v>
      </c>
      <c r="AX107" s="12" t="s">
        <v>78</v>
      </c>
      <c r="AY107" s="275" t="s">
        <v>170</v>
      </c>
    </row>
    <row r="108" s="1" customFormat="1" ht="25.5" customHeight="1">
      <c r="B108" s="46"/>
      <c r="C108" s="239" t="s">
        <v>186</v>
      </c>
      <c r="D108" s="239" t="s">
        <v>242</v>
      </c>
      <c r="E108" s="240" t="s">
        <v>813</v>
      </c>
      <c r="F108" s="241" t="s">
        <v>814</v>
      </c>
      <c r="G108" s="242" t="s">
        <v>762</v>
      </c>
      <c r="H108" s="243">
        <v>8</v>
      </c>
      <c r="I108" s="244"/>
      <c r="J108" s="245">
        <f>ROUND(I108*H108,2)</f>
        <v>0</v>
      </c>
      <c r="K108" s="241" t="s">
        <v>663</v>
      </c>
      <c r="L108" s="72"/>
      <c r="M108" s="246" t="s">
        <v>21</v>
      </c>
      <c r="N108" s="247" t="s">
        <v>42</v>
      </c>
      <c r="O108" s="47"/>
      <c r="P108" s="222">
        <f>O108*H108</f>
        <v>0</v>
      </c>
      <c r="Q108" s="222">
        <v>0.090130000000000002</v>
      </c>
      <c r="R108" s="222">
        <f>Q108*H108</f>
        <v>0.72104000000000001</v>
      </c>
      <c r="S108" s="222">
        <v>0</v>
      </c>
      <c r="T108" s="223">
        <f>S108*H108</f>
        <v>0</v>
      </c>
      <c r="AR108" s="24" t="s">
        <v>528</v>
      </c>
      <c r="AT108" s="24" t="s">
        <v>242</v>
      </c>
      <c r="AU108" s="24" t="s">
        <v>80</v>
      </c>
      <c r="AY108" s="24" t="s">
        <v>170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4" t="s">
        <v>78</v>
      </c>
      <c r="BK108" s="224">
        <f>ROUND(I108*H108,2)</f>
        <v>0</v>
      </c>
      <c r="BL108" s="24" t="s">
        <v>528</v>
      </c>
      <c r="BM108" s="24" t="s">
        <v>815</v>
      </c>
    </row>
    <row r="109" s="12" customFormat="1">
      <c r="B109" s="265"/>
      <c r="C109" s="266"/>
      <c r="D109" s="261" t="s">
        <v>764</v>
      </c>
      <c r="E109" s="267" t="s">
        <v>21</v>
      </c>
      <c r="F109" s="268" t="s">
        <v>769</v>
      </c>
      <c r="G109" s="266"/>
      <c r="H109" s="269">
        <v>8</v>
      </c>
      <c r="I109" s="270"/>
      <c r="J109" s="266"/>
      <c r="K109" s="266"/>
      <c r="L109" s="271"/>
      <c r="M109" s="276"/>
      <c r="N109" s="277"/>
      <c r="O109" s="277"/>
      <c r="P109" s="277"/>
      <c r="Q109" s="277"/>
      <c r="R109" s="277"/>
      <c r="S109" s="277"/>
      <c r="T109" s="278"/>
      <c r="AT109" s="275" t="s">
        <v>764</v>
      </c>
      <c r="AU109" s="275" t="s">
        <v>80</v>
      </c>
      <c r="AV109" s="12" t="s">
        <v>80</v>
      </c>
      <c r="AW109" s="12" t="s">
        <v>35</v>
      </c>
      <c r="AX109" s="12" t="s">
        <v>78</v>
      </c>
      <c r="AY109" s="275" t="s">
        <v>170</v>
      </c>
    </row>
    <row r="110" s="1" customFormat="1" ht="6.96" customHeight="1">
      <c r="B110" s="67"/>
      <c r="C110" s="68"/>
      <c r="D110" s="68"/>
      <c r="E110" s="68"/>
      <c r="F110" s="68"/>
      <c r="G110" s="68"/>
      <c r="H110" s="68"/>
      <c r="I110" s="178"/>
      <c r="J110" s="68"/>
      <c r="K110" s="68"/>
      <c r="L110" s="72"/>
    </row>
  </sheetData>
  <sheetProtection sheet="1" autoFilter="0" formatColumns="0" formatRows="0" objects="1" scenarios="1" spinCount="100000" saltValue="5Kzwo3InuHuHIZkxwXeYeNpa9slPeWfOB9tYUiQE1f3KBHOaiL+rvRS9zFRRZQNh0MNiJ1YPwqgME8Z33Uht3g==" hashValue="HgBaHoRTHkHNt/RqppKY/MlxftHSdGeqXBdM/E9/muh0rTad8IY6rx2bYlXCeXBeIWlKPSpgXMzFLzAJWAt62w==" algorithmName="SHA-512" password="CC35"/>
  <autoFilter ref="C83:K10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133</v>
      </c>
      <c r="G1" s="151" t="s">
        <v>134</v>
      </c>
      <c r="H1" s="151"/>
      <c r="I1" s="152"/>
      <c r="J1" s="151" t="s">
        <v>135</v>
      </c>
      <c r="K1" s="150" t="s">
        <v>136</v>
      </c>
      <c r="L1" s="151" t="s">
        <v>137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108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80</v>
      </c>
    </row>
    <row r="4" ht="36.96" customHeight="1">
      <c r="B4" s="28"/>
      <c r="C4" s="29"/>
      <c r="D4" s="30" t="s">
        <v>138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Oprava kolejové brzdy a kompresorové stanice v ŽST Most n.n. St4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816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141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142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13. 9. 2018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143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30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37</v>
      </c>
      <c r="E29" s="47"/>
      <c r="F29" s="47"/>
      <c r="G29" s="47"/>
      <c r="H29" s="47"/>
      <c r="I29" s="156"/>
      <c r="J29" s="167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39</v>
      </c>
      <c r="G31" s="47"/>
      <c r="H31" s="47"/>
      <c r="I31" s="168" t="s">
        <v>38</v>
      </c>
      <c r="J31" s="52" t="s">
        <v>40</v>
      </c>
      <c r="K31" s="51"/>
    </row>
    <row r="32" s="1" customFormat="1" ht="14.4" customHeight="1">
      <c r="B32" s="46"/>
      <c r="C32" s="47"/>
      <c r="D32" s="55" t="s">
        <v>41</v>
      </c>
      <c r="E32" s="55" t="s">
        <v>42</v>
      </c>
      <c r="F32" s="169">
        <f>ROUND(SUM(BE83:BE100), 2)</f>
        <v>0</v>
      </c>
      <c r="G32" s="47"/>
      <c r="H32" s="47"/>
      <c r="I32" s="170">
        <v>0.20999999999999999</v>
      </c>
      <c r="J32" s="169">
        <f>ROUND(ROUND((SUM(BE83:BE100)), 2)*I32, 2)</f>
        <v>0</v>
      </c>
      <c r="K32" s="51"/>
    </row>
    <row r="33" s="1" customFormat="1" ht="14.4" customHeight="1">
      <c r="B33" s="46"/>
      <c r="C33" s="47"/>
      <c r="D33" s="47"/>
      <c r="E33" s="55" t="s">
        <v>43</v>
      </c>
      <c r="F33" s="169">
        <f>ROUND(SUM(BF83:BF100), 2)</f>
        <v>0</v>
      </c>
      <c r="G33" s="47"/>
      <c r="H33" s="47"/>
      <c r="I33" s="170">
        <v>0.14999999999999999</v>
      </c>
      <c r="J33" s="169">
        <f>ROUND(ROUND((SUM(BF83:BF100)),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69">
        <f>ROUND(SUM(BG83:BG100),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45</v>
      </c>
      <c r="F35" s="169">
        <f>ROUND(SUM(BH83:BH100),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46</v>
      </c>
      <c r="F36" s="169">
        <f>ROUND(SUM(BI83:BI100),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47</v>
      </c>
      <c r="E38" s="98"/>
      <c r="F38" s="98"/>
      <c r="G38" s="173" t="s">
        <v>48</v>
      </c>
      <c r="H38" s="174" t="s">
        <v>49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144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Oprava kolejové brzdy a kompresorové stanice v ŽST Most n.n. St4</v>
      </c>
      <c r="F47" s="40"/>
      <c r="G47" s="40"/>
      <c r="H47" s="40"/>
      <c r="I47" s="156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816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141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01 - Technologická část SSZT - dodávky, montáže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ŽST Most n.n. - St4</v>
      </c>
      <c r="G53" s="47"/>
      <c r="H53" s="47"/>
      <c r="I53" s="158" t="s">
        <v>25</v>
      </c>
      <c r="J53" s="159" t="str">
        <f>IF(J14="","",J14)</f>
        <v>13. 9. 2018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UNL, SSZT</v>
      </c>
      <c r="G55" s="47"/>
      <c r="H55" s="47"/>
      <c r="I55" s="158" t="s">
        <v>33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145</v>
      </c>
      <c r="D58" s="171"/>
      <c r="E58" s="171"/>
      <c r="F58" s="171"/>
      <c r="G58" s="171"/>
      <c r="H58" s="171"/>
      <c r="I58" s="185"/>
      <c r="J58" s="186" t="s">
        <v>146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147</v>
      </c>
      <c r="D60" s="47"/>
      <c r="E60" s="47"/>
      <c r="F60" s="47"/>
      <c r="G60" s="47"/>
      <c r="H60" s="47"/>
      <c r="I60" s="156"/>
      <c r="J60" s="167">
        <f>J83</f>
        <v>0</v>
      </c>
      <c r="K60" s="51"/>
      <c r="AU60" s="24" t="s">
        <v>148</v>
      </c>
    </row>
    <row r="61" s="8" customFormat="1" ht="24.96" customHeight="1">
      <c r="B61" s="189"/>
      <c r="C61" s="190"/>
      <c r="D61" s="191" t="s">
        <v>149</v>
      </c>
      <c r="E61" s="192"/>
      <c r="F61" s="192"/>
      <c r="G61" s="192"/>
      <c r="H61" s="192"/>
      <c r="I61" s="193"/>
      <c r="J61" s="194">
        <f>J90</f>
        <v>0</v>
      </c>
      <c r="K61" s="19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6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8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1"/>
      <c r="J67" s="71"/>
      <c r="K67" s="71"/>
      <c r="L67" s="72"/>
    </row>
    <row r="68" s="1" customFormat="1" ht="36.96" customHeight="1">
      <c r="B68" s="46"/>
      <c r="C68" s="73" t="s">
        <v>150</v>
      </c>
      <c r="D68" s="74"/>
      <c r="E68" s="74"/>
      <c r="F68" s="74"/>
      <c r="G68" s="74"/>
      <c r="H68" s="74"/>
      <c r="I68" s="196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6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6"/>
      <c r="J70" s="74"/>
      <c r="K70" s="74"/>
      <c r="L70" s="72"/>
    </row>
    <row r="71" s="1" customFormat="1" ht="16.5" customHeight="1">
      <c r="B71" s="46"/>
      <c r="C71" s="74"/>
      <c r="D71" s="74"/>
      <c r="E71" s="197" t="str">
        <f>E7</f>
        <v>Oprava kolejové brzdy a kompresorové stanice v ŽST Most n.n. St4</v>
      </c>
      <c r="F71" s="76"/>
      <c r="G71" s="76"/>
      <c r="H71" s="76"/>
      <c r="I71" s="196"/>
      <c r="J71" s="74"/>
      <c r="K71" s="74"/>
      <c r="L71" s="72"/>
    </row>
    <row r="72">
      <c r="B72" s="28"/>
      <c r="C72" s="76" t="s">
        <v>139</v>
      </c>
      <c r="D72" s="198"/>
      <c r="E72" s="198"/>
      <c r="F72" s="198"/>
      <c r="G72" s="198"/>
      <c r="H72" s="198"/>
      <c r="I72" s="148"/>
      <c r="J72" s="198"/>
      <c r="K72" s="198"/>
      <c r="L72" s="199"/>
    </row>
    <row r="73" s="1" customFormat="1" ht="16.5" customHeight="1">
      <c r="B73" s="46"/>
      <c r="C73" s="74"/>
      <c r="D73" s="74"/>
      <c r="E73" s="197" t="s">
        <v>816</v>
      </c>
      <c r="F73" s="74"/>
      <c r="G73" s="74"/>
      <c r="H73" s="74"/>
      <c r="I73" s="196"/>
      <c r="J73" s="74"/>
      <c r="K73" s="74"/>
      <c r="L73" s="72"/>
    </row>
    <row r="74" s="1" customFormat="1" ht="14.4" customHeight="1">
      <c r="B74" s="46"/>
      <c r="C74" s="76" t="s">
        <v>141</v>
      </c>
      <c r="D74" s="74"/>
      <c r="E74" s="74"/>
      <c r="F74" s="74"/>
      <c r="G74" s="74"/>
      <c r="H74" s="74"/>
      <c r="I74" s="196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01 - Technologická část SSZT - dodávky, montáže</v>
      </c>
      <c r="F75" s="74"/>
      <c r="G75" s="74"/>
      <c r="H75" s="74"/>
      <c r="I75" s="196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6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0" t="str">
        <f>F14</f>
        <v>ŽST Most n.n. - St4</v>
      </c>
      <c r="G77" s="74"/>
      <c r="H77" s="74"/>
      <c r="I77" s="201" t="s">
        <v>25</v>
      </c>
      <c r="J77" s="85" t="str">
        <f>IF(J14="","",J14)</f>
        <v>13. 9. 2018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6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200" t="str">
        <f>E17</f>
        <v>SŽDC s.o., OŘ UNL, SSZT</v>
      </c>
      <c r="G79" s="74"/>
      <c r="H79" s="74"/>
      <c r="I79" s="201" t="s">
        <v>33</v>
      </c>
      <c r="J79" s="200" t="str">
        <f>E23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200" t="str">
        <f>IF(E20="","",E20)</f>
        <v/>
      </c>
      <c r="G80" s="74"/>
      <c r="H80" s="74"/>
      <c r="I80" s="196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6"/>
      <c r="J81" s="74"/>
      <c r="K81" s="74"/>
      <c r="L81" s="72"/>
    </row>
    <row r="82" s="9" customFormat="1" ht="29.28" customHeight="1">
      <c r="B82" s="202"/>
      <c r="C82" s="203" t="s">
        <v>151</v>
      </c>
      <c r="D82" s="204" t="s">
        <v>56</v>
      </c>
      <c r="E82" s="204" t="s">
        <v>52</v>
      </c>
      <c r="F82" s="204" t="s">
        <v>152</v>
      </c>
      <c r="G82" s="204" t="s">
        <v>153</v>
      </c>
      <c r="H82" s="204" t="s">
        <v>154</v>
      </c>
      <c r="I82" s="205" t="s">
        <v>155</v>
      </c>
      <c r="J82" s="204" t="s">
        <v>146</v>
      </c>
      <c r="K82" s="206" t="s">
        <v>156</v>
      </c>
      <c r="L82" s="207"/>
      <c r="M82" s="102" t="s">
        <v>157</v>
      </c>
      <c r="N82" s="103" t="s">
        <v>41</v>
      </c>
      <c r="O82" s="103" t="s">
        <v>158</v>
      </c>
      <c r="P82" s="103" t="s">
        <v>159</v>
      </c>
      <c r="Q82" s="103" t="s">
        <v>160</v>
      </c>
      <c r="R82" s="103" t="s">
        <v>161</v>
      </c>
      <c r="S82" s="103" t="s">
        <v>162</v>
      </c>
      <c r="T82" s="104" t="s">
        <v>163</v>
      </c>
    </row>
    <row r="83" s="1" customFormat="1" ht="29.28" customHeight="1">
      <c r="B83" s="46"/>
      <c r="C83" s="108" t="s">
        <v>147</v>
      </c>
      <c r="D83" s="74"/>
      <c r="E83" s="74"/>
      <c r="F83" s="74"/>
      <c r="G83" s="74"/>
      <c r="H83" s="74"/>
      <c r="I83" s="196"/>
      <c r="J83" s="208">
        <f>BK83</f>
        <v>0</v>
      </c>
      <c r="K83" s="74"/>
      <c r="L83" s="72"/>
      <c r="M83" s="105"/>
      <c r="N83" s="106"/>
      <c r="O83" s="106"/>
      <c r="P83" s="209">
        <f>P84+SUM(P85:P90)</f>
        <v>0</v>
      </c>
      <c r="Q83" s="106"/>
      <c r="R83" s="209">
        <f>R84+SUM(R85:R90)</f>
        <v>0</v>
      </c>
      <c r="S83" s="106"/>
      <c r="T83" s="210">
        <f>T84+SUM(T85:T90)</f>
        <v>0</v>
      </c>
      <c r="AT83" s="24" t="s">
        <v>70</v>
      </c>
      <c r="AU83" s="24" t="s">
        <v>148</v>
      </c>
      <c r="BK83" s="211">
        <f>BK84+SUM(BK85:BK90)</f>
        <v>0</v>
      </c>
    </row>
    <row r="84" s="1" customFormat="1" ht="16.5" customHeight="1">
      <c r="B84" s="46"/>
      <c r="C84" s="212" t="s">
        <v>78</v>
      </c>
      <c r="D84" s="212" t="s">
        <v>164</v>
      </c>
      <c r="E84" s="213" t="s">
        <v>817</v>
      </c>
      <c r="F84" s="214" t="s">
        <v>818</v>
      </c>
      <c r="G84" s="215" t="s">
        <v>167</v>
      </c>
      <c r="H84" s="216">
        <v>1</v>
      </c>
      <c r="I84" s="217"/>
      <c r="J84" s="218">
        <f>ROUND(I84*H84,2)</f>
        <v>0</v>
      </c>
      <c r="K84" s="214" t="s">
        <v>168</v>
      </c>
      <c r="L84" s="219"/>
      <c r="M84" s="220" t="s">
        <v>21</v>
      </c>
      <c r="N84" s="221" t="s">
        <v>42</v>
      </c>
      <c r="O84" s="47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AR84" s="24" t="s">
        <v>271</v>
      </c>
      <c r="AT84" s="24" t="s">
        <v>164</v>
      </c>
      <c r="AU84" s="24" t="s">
        <v>71</v>
      </c>
      <c r="AY84" s="24" t="s">
        <v>170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24" t="s">
        <v>78</v>
      </c>
      <c r="BK84" s="224">
        <f>ROUND(I84*H84,2)</f>
        <v>0</v>
      </c>
      <c r="BL84" s="24" t="s">
        <v>177</v>
      </c>
      <c r="BM84" s="24" t="s">
        <v>819</v>
      </c>
    </row>
    <row r="85" s="1" customFormat="1" ht="25.5" customHeight="1">
      <c r="B85" s="46"/>
      <c r="C85" s="212" t="s">
        <v>80</v>
      </c>
      <c r="D85" s="212" t="s">
        <v>164</v>
      </c>
      <c r="E85" s="213" t="s">
        <v>820</v>
      </c>
      <c r="F85" s="214" t="s">
        <v>821</v>
      </c>
      <c r="G85" s="215" t="s">
        <v>167</v>
      </c>
      <c r="H85" s="216">
        <v>1</v>
      </c>
      <c r="I85" s="217"/>
      <c r="J85" s="218">
        <f>ROUND(I85*H85,2)</f>
        <v>0</v>
      </c>
      <c r="K85" s="214" t="s">
        <v>168</v>
      </c>
      <c r="L85" s="219"/>
      <c r="M85" s="220" t="s">
        <v>21</v>
      </c>
      <c r="N85" s="221" t="s">
        <v>42</v>
      </c>
      <c r="O85" s="47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AR85" s="24" t="s">
        <v>271</v>
      </c>
      <c r="AT85" s="24" t="s">
        <v>164</v>
      </c>
      <c r="AU85" s="24" t="s">
        <v>71</v>
      </c>
      <c r="AY85" s="24" t="s">
        <v>170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4" t="s">
        <v>78</v>
      </c>
      <c r="BK85" s="224">
        <f>ROUND(I85*H85,2)</f>
        <v>0</v>
      </c>
      <c r="BL85" s="24" t="s">
        <v>177</v>
      </c>
      <c r="BM85" s="24" t="s">
        <v>822</v>
      </c>
    </row>
    <row r="86" s="1" customFormat="1" ht="25.5" customHeight="1">
      <c r="B86" s="46"/>
      <c r="C86" s="212" t="s">
        <v>291</v>
      </c>
      <c r="D86" s="212" t="s">
        <v>164</v>
      </c>
      <c r="E86" s="213" t="s">
        <v>823</v>
      </c>
      <c r="F86" s="214" t="s">
        <v>824</v>
      </c>
      <c r="G86" s="215" t="s">
        <v>167</v>
      </c>
      <c r="H86" s="216">
        <v>1</v>
      </c>
      <c r="I86" s="217"/>
      <c r="J86" s="218">
        <f>ROUND(I86*H86,2)</f>
        <v>0</v>
      </c>
      <c r="K86" s="214" t="s">
        <v>168</v>
      </c>
      <c r="L86" s="219"/>
      <c r="M86" s="220" t="s">
        <v>21</v>
      </c>
      <c r="N86" s="221" t="s">
        <v>42</v>
      </c>
      <c r="O86" s="47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AR86" s="24" t="s">
        <v>271</v>
      </c>
      <c r="AT86" s="24" t="s">
        <v>164</v>
      </c>
      <c r="AU86" s="24" t="s">
        <v>71</v>
      </c>
      <c r="AY86" s="24" t="s">
        <v>170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24" t="s">
        <v>78</v>
      </c>
      <c r="BK86" s="224">
        <f>ROUND(I86*H86,2)</f>
        <v>0</v>
      </c>
      <c r="BL86" s="24" t="s">
        <v>177</v>
      </c>
      <c r="BM86" s="24" t="s">
        <v>825</v>
      </c>
    </row>
    <row r="87" s="1" customFormat="1" ht="25.5" customHeight="1">
      <c r="B87" s="46"/>
      <c r="C87" s="212" t="s">
        <v>177</v>
      </c>
      <c r="D87" s="212" t="s">
        <v>164</v>
      </c>
      <c r="E87" s="213" t="s">
        <v>826</v>
      </c>
      <c r="F87" s="214" t="s">
        <v>827</v>
      </c>
      <c r="G87" s="215" t="s">
        <v>167</v>
      </c>
      <c r="H87" s="216">
        <v>1</v>
      </c>
      <c r="I87" s="217"/>
      <c r="J87" s="218">
        <f>ROUND(I87*H87,2)</f>
        <v>0</v>
      </c>
      <c r="K87" s="214" t="s">
        <v>168</v>
      </c>
      <c r="L87" s="219"/>
      <c r="M87" s="220" t="s">
        <v>21</v>
      </c>
      <c r="N87" s="221" t="s">
        <v>42</v>
      </c>
      <c r="O87" s="47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4" t="s">
        <v>169</v>
      </c>
      <c r="AT87" s="24" t="s">
        <v>164</v>
      </c>
      <c r="AU87" s="24" t="s">
        <v>71</v>
      </c>
      <c r="AY87" s="24" t="s">
        <v>170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4" t="s">
        <v>78</v>
      </c>
      <c r="BK87" s="224">
        <f>ROUND(I87*H87,2)</f>
        <v>0</v>
      </c>
      <c r="BL87" s="24" t="s">
        <v>169</v>
      </c>
      <c r="BM87" s="24" t="s">
        <v>828</v>
      </c>
    </row>
    <row r="88" s="1" customFormat="1" ht="25.5" customHeight="1">
      <c r="B88" s="46"/>
      <c r="C88" s="212" t="s">
        <v>263</v>
      </c>
      <c r="D88" s="212" t="s">
        <v>164</v>
      </c>
      <c r="E88" s="213" t="s">
        <v>165</v>
      </c>
      <c r="F88" s="214" t="s">
        <v>166</v>
      </c>
      <c r="G88" s="215" t="s">
        <v>167</v>
      </c>
      <c r="H88" s="216">
        <v>1</v>
      </c>
      <c r="I88" s="217"/>
      <c r="J88" s="218">
        <f>ROUND(I88*H88,2)</f>
        <v>0</v>
      </c>
      <c r="K88" s="214" t="s">
        <v>168</v>
      </c>
      <c r="L88" s="219"/>
      <c r="M88" s="220" t="s">
        <v>21</v>
      </c>
      <c r="N88" s="221" t="s">
        <v>42</v>
      </c>
      <c r="O88" s="47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AR88" s="24" t="s">
        <v>169</v>
      </c>
      <c r="AT88" s="24" t="s">
        <v>164</v>
      </c>
      <c r="AU88" s="24" t="s">
        <v>71</v>
      </c>
      <c r="AY88" s="24" t="s">
        <v>170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4" t="s">
        <v>78</v>
      </c>
      <c r="BK88" s="224">
        <f>ROUND(I88*H88,2)</f>
        <v>0</v>
      </c>
      <c r="BL88" s="24" t="s">
        <v>169</v>
      </c>
      <c r="BM88" s="24" t="s">
        <v>829</v>
      </c>
    </row>
    <row r="89" s="1" customFormat="1" ht="25.5" customHeight="1">
      <c r="B89" s="46"/>
      <c r="C89" s="212" t="s">
        <v>267</v>
      </c>
      <c r="D89" s="212" t="s">
        <v>164</v>
      </c>
      <c r="E89" s="213" t="s">
        <v>172</v>
      </c>
      <c r="F89" s="214" t="s">
        <v>173</v>
      </c>
      <c r="G89" s="215" t="s">
        <v>167</v>
      </c>
      <c r="H89" s="216">
        <v>1</v>
      </c>
      <c r="I89" s="217"/>
      <c r="J89" s="218">
        <f>ROUND(I89*H89,2)</f>
        <v>0</v>
      </c>
      <c r="K89" s="214" t="s">
        <v>168</v>
      </c>
      <c r="L89" s="219"/>
      <c r="M89" s="220" t="s">
        <v>21</v>
      </c>
      <c r="N89" s="221" t="s">
        <v>42</v>
      </c>
      <c r="O89" s="47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4" t="s">
        <v>169</v>
      </c>
      <c r="AT89" s="24" t="s">
        <v>164</v>
      </c>
      <c r="AU89" s="24" t="s">
        <v>71</v>
      </c>
      <c r="AY89" s="24" t="s">
        <v>170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4" t="s">
        <v>78</v>
      </c>
      <c r="BK89" s="224">
        <f>ROUND(I89*H89,2)</f>
        <v>0</v>
      </c>
      <c r="BL89" s="24" t="s">
        <v>169</v>
      </c>
      <c r="BM89" s="24" t="s">
        <v>830</v>
      </c>
    </row>
    <row r="90" s="10" customFormat="1" ht="37.44" customHeight="1">
      <c r="B90" s="225"/>
      <c r="C90" s="226"/>
      <c r="D90" s="227" t="s">
        <v>70</v>
      </c>
      <c r="E90" s="228" t="s">
        <v>175</v>
      </c>
      <c r="F90" s="228" t="s">
        <v>176</v>
      </c>
      <c r="G90" s="226"/>
      <c r="H90" s="226"/>
      <c r="I90" s="229"/>
      <c r="J90" s="230">
        <f>BK90</f>
        <v>0</v>
      </c>
      <c r="K90" s="226"/>
      <c r="L90" s="231"/>
      <c r="M90" s="232"/>
      <c r="N90" s="233"/>
      <c r="O90" s="233"/>
      <c r="P90" s="234">
        <f>SUM(P91:P100)</f>
        <v>0</v>
      </c>
      <c r="Q90" s="233"/>
      <c r="R90" s="234">
        <f>SUM(R91:R100)</f>
        <v>0</v>
      </c>
      <c r="S90" s="233"/>
      <c r="T90" s="235">
        <f>SUM(T91:T100)</f>
        <v>0</v>
      </c>
      <c r="AR90" s="236" t="s">
        <v>177</v>
      </c>
      <c r="AT90" s="237" t="s">
        <v>70</v>
      </c>
      <c r="AU90" s="237" t="s">
        <v>71</v>
      </c>
      <c r="AY90" s="236" t="s">
        <v>170</v>
      </c>
      <c r="BK90" s="238">
        <f>SUM(BK91:BK100)</f>
        <v>0</v>
      </c>
    </row>
    <row r="91" s="1" customFormat="1" ht="16.5" customHeight="1">
      <c r="B91" s="46"/>
      <c r="C91" s="239" t="s">
        <v>271</v>
      </c>
      <c r="D91" s="239" t="s">
        <v>242</v>
      </c>
      <c r="E91" s="240" t="s">
        <v>831</v>
      </c>
      <c r="F91" s="241" t="s">
        <v>832</v>
      </c>
      <c r="G91" s="242" t="s">
        <v>167</v>
      </c>
      <c r="H91" s="243">
        <v>1</v>
      </c>
      <c r="I91" s="244"/>
      <c r="J91" s="245">
        <f>ROUND(I91*H91,2)</f>
        <v>0</v>
      </c>
      <c r="K91" s="241" t="s">
        <v>168</v>
      </c>
      <c r="L91" s="72"/>
      <c r="M91" s="246" t="s">
        <v>21</v>
      </c>
      <c r="N91" s="247" t="s">
        <v>42</v>
      </c>
      <c r="O91" s="47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4" t="s">
        <v>245</v>
      </c>
      <c r="AT91" s="24" t="s">
        <v>242</v>
      </c>
      <c r="AU91" s="24" t="s">
        <v>78</v>
      </c>
      <c r="AY91" s="24" t="s">
        <v>170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4" t="s">
        <v>78</v>
      </c>
      <c r="BK91" s="224">
        <f>ROUND(I91*H91,2)</f>
        <v>0</v>
      </c>
      <c r="BL91" s="24" t="s">
        <v>245</v>
      </c>
      <c r="BM91" s="24" t="s">
        <v>833</v>
      </c>
    </row>
    <row r="92" s="1" customFormat="1" ht="38.25" customHeight="1">
      <c r="B92" s="46"/>
      <c r="C92" s="239" t="s">
        <v>259</v>
      </c>
      <c r="D92" s="239" t="s">
        <v>242</v>
      </c>
      <c r="E92" s="240" t="s">
        <v>834</v>
      </c>
      <c r="F92" s="241" t="s">
        <v>835</v>
      </c>
      <c r="G92" s="242" t="s">
        <v>167</v>
      </c>
      <c r="H92" s="243">
        <v>1</v>
      </c>
      <c r="I92" s="244"/>
      <c r="J92" s="245">
        <f>ROUND(I92*H92,2)</f>
        <v>0</v>
      </c>
      <c r="K92" s="241" t="s">
        <v>168</v>
      </c>
      <c r="L92" s="72"/>
      <c r="M92" s="246" t="s">
        <v>21</v>
      </c>
      <c r="N92" s="247" t="s">
        <v>42</v>
      </c>
      <c r="O92" s="47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AR92" s="24" t="s">
        <v>245</v>
      </c>
      <c r="AT92" s="24" t="s">
        <v>242</v>
      </c>
      <c r="AU92" s="24" t="s">
        <v>78</v>
      </c>
      <c r="AY92" s="24" t="s">
        <v>170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4" t="s">
        <v>78</v>
      </c>
      <c r="BK92" s="224">
        <f>ROUND(I92*H92,2)</f>
        <v>0</v>
      </c>
      <c r="BL92" s="24" t="s">
        <v>245</v>
      </c>
      <c r="BM92" s="24" t="s">
        <v>836</v>
      </c>
    </row>
    <row r="93" s="1" customFormat="1" ht="16.5" customHeight="1">
      <c r="B93" s="46"/>
      <c r="C93" s="239" t="s">
        <v>287</v>
      </c>
      <c r="D93" s="239" t="s">
        <v>242</v>
      </c>
      <c r="E93" s="240" t="s">
        <v>837</v>
      </c>
      <c r="F93" s="241" t="s">
        <v>838</v>
      </c>
      <c r="G93" s="242" t="s">
        <v>167</v>
      </c>
      <c r="H93" s="243">
        <v>1</v>
      </c>
      <c r="I93" s="244"/>
      <c r="J93" s="245">
        <f>ROUND(I93*H93,2)</f>
        <v>0</v>
      </c>
      <c r="K93" s="241" t="s">
        <v>168</v>
      </c>
      <c r="L93" s="72"/>
      <c r="M93" s="246" t="s">
        <v>21</v>
      </c>
      <c r="N93" s="247" t="s">
        <v>42</v>
      </c>
      <c r="O93" s="47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4" t="s">
        <v>245</v>
      </c>
      <c r="AT93" s="24" t="s">
        <v>242</v>
      </c>
      <c r="AU93" s="24" t="s">
        <v>78</v>
      </c>
      <c r="AY93" s="24" t="s">
        <v>170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4" t="s">
        <v>78</v>
      </c>
      <c r="BK93" s="224">
        <f>ROUND(I93*H93,2)</f>
        <v>0</v>
      </c>
      <c r="BL93" s="24" t="s">
        <v>245</v>
      </c>
      <c r="BM93" s="24" t="s">
        <v>839</v>
      </c>
    </row>
    <row r="94" s="1" customFormat="1" ht="51" customHeight="1">
      <c r="B94" s="46"/>
      <c r="C94" s="239" t="s">
        <v>275</v>
      </c>
      <c r="D94" s="239" t="s">
        <v>242</v>
      </c>
      <c r="E94" s="240" t="s">
        <v>840</v>
      </c>
      <c r="F94" s="241" t="s">
        <v>841</v>
      </c>
      <c r="G94" s="242" t="s">
        <v>167</v>
      </c>
      <c r="H94" s="243">
        <v>1</v>
      </c>
      <c r="I94" s="244"/>
      <c r="J94" s="245">
        <f>ROUND(I94*H94,2)</f>
        <v>0</v>
      </c>
      <c r="K94" s="241" t="s">
        <v>168</v>
      </c>
      <c r="L94" s="72"/>
      <c r="M94" s="246" t="s">
        <v>21</v>
      </c>
      <c r="N94" s="247" t="s">
        <v>42</v>
      </c>
      <c r="O94" s="47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4" t="s">
        <v>245</v>
      </c>
      <c r="AT94" s="24" t="s">
        <v>242</v>
      </c>
      <c r="AU94" s="24" t="s">
        <v>78</v>
      </c>
      <c r="AY94" s="24" t="s">
        <v>170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4" t="s">
        <v>78</v>
      </c>
      <c r="BK94" s="224">
        <f>ROUND(I94*H94,2)</f>
        <v>0</v>
      </c>
      <c r="BL94" s="24" t="s">
        <v>245</v>
      </c>
      <c r="BM94" s="24" t="s">
        <v>842</v>
      </c>
    </row>
    <row r="95" s="1" customFormat="1" ht="25.5" customHeight="1">
      <c r="B95" s="46"/>
      <c r="C95" s="239" t="s">
        <v>279</v>
      </c>
      <c r="D95" s="239" t="s">
        <v>242</v>
      </c>
      <c r="E95" s="240" t="s">
        <v>843</v>
      </c>
      <c r="F95" s="241" t="s">
        <v>844</v>
      </c>
      <c r="G95" s="242" t="s">
        <v>167</v>
      </c>
      <c r="H95" s="243">
        <v>1</v>
      </c>
      <c r="I95" s="244"/>
      <c r="J95" s="245">
        <f>ROUND(I95*H95,2)</f>
        <v>0</v>
      </c>
      <c r="K95" s="241" t="s">
        <v>168</v>
      </c>
      <c r="L95" s="72"/>
      <c r="M95" s="246" t="s">
        <v>21</v>
      </c>
      <c r="N95" s="247" t="s">
        <v>42</v>
      </c>
      <c r="O95" s="47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4" t="s">
        <v>245</v>
      </c>
      <c r="AT95" s="24" t="s">
        <v>242</v>
      </c>
      <c r="AU95" s="24" t="s">
        <v>78</v>
      </c>
      <c r="AY95" s="24" t="s">
        <v>170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4" t="s">
        <v>78</v>
      </c>
      <c r="BK95" s="224">
        <f>ROUND(I95*H95,2)</f>
        <v>0</v>
      </c>
      <c r="BL95" s="24" t="s">
        <v>245</v>
      </c>
      <c r="BM95" s="24" t="s">
        <v>845</v>
      </c>
    </row>
    <row r="96" s="1" customFormat="1" ht="25.5" customHeight="1">
      <c r="B96" s="46"/>
      <c r="C96" s="239" t="s">
        <v>255</v>
      </c>
      <c r="D96" s="239" t="s">
        <v>242</v>
      </c>
      <c r="E96" s="240" t="s">
        <v>846</v>
      </c>
      <c r="F96" s="241" t="s">
        <v>847</v>
      </c>
      <c r="G96" s="242" t="s">
        <v>167</v>
      </c>
      <c r="H96" s="243">
        <v>1</v>
      </c>
      <c r="I96" s="244"/>
      <c r="J96" s="245">
        <f>ROUND(I96*H96,2)</f>
        <v>0</v>
      </c>
      <c r="K96" s="241" t="s">
        <v>168</v>
      </c>
      <c r="L96" s="72"/>
      <c r="M96" s="246" t="s">
        <v>21</v>
      </c>
      <c r="N96" s="247" t="s">
        <v>42</v>
      </c>
      <c r="O96" s="47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AR96" s="24" t="s">
        <v>245</v>
      </c>
      <c r="AT96" s="24" t="s">
        <v>242</v>
      </c>
      <c r="AU96" s="24" t="s">
        <v>78</v>
      </c>
      <c r="AY96" s="24" t="s">
        <v>170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24" t="s">
        <v>78</v>
      </c>
      <c r="BK96" s="224">
        <f>ROUND(I96*H96,2)</f>
        <v>0</v>
      </c>
      <c r="BL96" s="24" t="s">
        <v>245</v>
      </c>
      <c r="BM96" s="24" t="s">
        <v>848</v>
      </c>
    </row>
    <row r="97" s="1" customFormat="1" ht="25.5" customHeight="1">
      <c r="B97" s="46"/>
      <c r="C97" s="239" t="s">
        <v>379</v>
      </c>
      <c r="D97" s="239" t="s">
        <v>242</v>
      </c>
      <c r="E97" s="240" t="s">
        <v>292</v>
      </c>
      <c r="F97" s="241" t="s">
        <v>293</v>
      </c>
      <c r="G97" s="242" t="s">
        <v>167</v>
      </c>
      <c r="H97" s="243">
        <v>2</v>
      </c>
      <c r="I97" s="244"/>
      <c r="J97" s="245">
        <f>ROUND(I97*H97,2)</f>
        <v>0</v>
      </c>
      <c r="K97" s="241" t="s">
        <v>168</v>
      </c>
      <c r="L97" s="72"/>
      <c r="M97" s="246" t="s">
        <v>21</v>
      </c>
      <c r="N97" s="247" t="s">
        <v>42</v>
      </c>
      <c r="O97" s="47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4" t="s">
        <v>245</v>
      </c>
      <c r="AT97" s="24" t="s">
        <v>242</v>
      </c>
      <c r="AU97" s="24" t="s">
        <v>78</v>
      </c>
      <c r="AY97" s="24" t="s">
        <v>170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4" t="s">
        <v>78</v>
      </c>
      <c r="BK97" s="224">
        <f>ROUND(I97*H97,2)</f>
        <v>0</v>
      </c>
      <c r="BL97" s="24" t="s">
        <v>245</v>
      </c>
      <c r="BM97" s="24" t="s">
        <v>849</v>
      </c>
    </row>
    <row r="98" s="1" customFormat="1" ht="38.25" customHeight="1">
      <c r="B98" s="46"/>
      <c r="C98" s="239" t="s">
        <v>388</v>
      </c>
      <c r="D98" s="239" t="s">
        <v>242</v>
      </c>
      <c r="E98" s="240" t="s">
        <v>295</v>
      </c>
      <c r="F98" s="241" t="s">
        <v>296</v>
      </c>
      <c r="G98" s="242" t="s">
        <v>167</v>
      </c>
      <c r="H98" s="243">
        <v>1</v>
      </c>
      <c r="I98" s="244"/>
      <c r="J98" s="245">
        <f>ROUND(I98*H98,2)</f>
        <v>0</v>
      </c>
      <c r="K98" s="241" t="s">
        <v>168</v>
      </c>
      <c r="L98" s="72"/>
      <c r="M98" s="246" t="s">
        <v>21</v>
      </c>
      <c r="N98" s="247" t="s">
        <v>42</v>
      </c>
      <c r="O98" s="47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AR98" s="24" t="s">
        <v>245</v>
      </c>
      <c r="AT98" s="24" t="s">
        <v>242</v>
      </c>
      <c r="AU98" s="24" t="s">
        <v>78</v>
      </c>
      <c r="AY98" s="24" t="s">
        <v>170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4" t="s">
        <v>78</v>
      </c>
      <c r="BK98" s="224">
        <f>ROUND(I98*H98,2)</f>
        <v>0</v>
      </c>
      <c r="BL98" s="24" t="s">
        <v>245</v>
      </c>
      <c r="BM98" s="24" t="s">
        <v>850</v>
      </c>
    </row>
    <row r="99" s="1" customFormat="1" ht="38.25" customHeight="1">
      <c r="B99" s="46"/>
      <c r="C99" s="239" t="s">
        <v>10</v>
      </c>
      <c r="D99" s="239" t="s">
        <v>242</v>
      </c>
      <c r="E99" s="240" t="s">
        <v>851</v>
      </c>
      <c r="F99" s="241" t="s">
        <v>852</v>
      </c>
      <c r="G99" s="242" t="s">
        <v>167</v>
      </c>
      <c r="H99" s="243">
        <v>1</v>
      </c>
      <c r="I99" s="244"/>
      <c r="J99" s="245">
        <f>ROUND(I99*H99,2)</f>
        <v>0</v>
      </c>
      <c r="K99" s="241" t="s">
        <v>168</v>
      </c>
      <c r="L99" s="72"/>
      <c r="M99" s="246" t="s">
        <v>21</v>
      </c>
      <c r="N99" s="247" t="s">
        <v>42</v>
      </c>
      <c r="O99" s="47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4" t="s">
        <v>245</v>
      </c>
      <c r="AT99" s="24" t="s">
        <v>242</v>
      </c>
      <c r="AU99" s="24" t="s">
        <v>78</v>
      </c>
      <c r="AY99" s="24" t="s">
        <v>170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4" t="s">
        <v>78</v>
      </c>
      <c r="BK99" s="224">
        <f>ROUND(I99*H99,2)</f>
        <v>0</v>
      </c>
      <c r="BL99" s="24" t="s">
        <v>245</v>
      </c>
      <c r="BM99" s="24" t="s">
        <v>853</v>
      </c>
    </row>
    <row r="100" s="1" customFormat="1" ht="89.25" customHeight="1">
      <c r="B100" s="46"/>
      <c r="C100" s="239" t="s">
        <v>395</v>
      </c>
      <c r="D100" s="239" t="s">
        <v>242</v>
      </c>
      <c r="E100" s="240" t="s">
        <v>308</v>
      </c>
      <c r="F100" s="241" t="s">
        <v>309</v>
      </c>
      <c r="G100" s="242" t="s">
        <v>167</v>
      </c>
      <c r="H100" s="243">
        <v>1</v>
      </c>
      <c r="I100" s="244"/>
      <c r="J100" s="245">
        <f>ROUND(I100*H100,2)</f>
        <v>0</v>
      </c>
      <c r="K100" s="241" t="s">
        <v>168</v>
      </c>
      <c r="L100" s="72"/>
      <c r="M100" s="246" t="s">
        <v>21</v>
      </c>
      <c r="N100" s="248" t="s">
        <v>42</v>
      </c>
      <c r="O100" s="249"/>
      <c r="P100" s="250">
        <f>O100*H100</f>
        <v>0</v>
      </c>
      <c r="Q100" s="250">
        <v>0</v>
      </c>
      <c r="R100" s="250">
        <f>Q100*H100</f>
        <v>0</v>
      </c>
      <c r="S100" s="250">
        <v>0</v>
      </c>
      <c r="T100" s="251">
        <f>S100*H100</f>
        <v>0</v>
      </c>
      <c r="AR100" s="24" t="s">
        <v>245</v>
      </c>
      <c r="AT100" s="24" t="s">
        <v>242</v>
      </c>
      <c r="AU100" s="24" t="s">
        <v>78</v>
      </c>
      <c r="AY100" s="24" t="s">
        <v>170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4" t="s">
        <v>78</v>
      </c>
      <c r="BK100" s="224">
        <f>ROUND(I100*H100,2)</f>
        <v>0</v>
      </c>
      <c r="BL100" s="24" t="s">
        <v>245</v>
      </c>
      <c r="BM100" s="24" t="s">
        <v>854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78"/>
      <c r="J101" s="68"/>
      <c r="K101" s="68"/>
      <c r="L101" s="72"/>
    </row>
  </sheetData>
  <sheetProtection sheet="1" autoFilter="0" formatColumns="0" formatRows="0" objects="1" scenarios="1" spinCount="100000" saltValue="cVqpx5oNOCnhzpzx27Zr/W05J3G9mI++Q64C/r9rqSWicjsuSwmVjssXXy3iZrzZBmSkS+BnfV+z8szU7cYdPw==" hashValue="GhZbuVtAWKPlczeAK4YVcpWQ3d/Ocf7lKFdrVrTYKRN65ewcZq/PB78rVbNYYqq42fHrC/wSzfEpgmcJ92lUFw==" algorithmName="SHA-512" password="CC35"/>
  <autoFilter ref="C82:K10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2018-09-25T11:46:30Z</dcterms:created>
  <dcterms:modified xsi:type="dcterms:W3CDTF">2018-09-25T11:46:51Z</dcterms:modified>
</cp:coreProperties>
</file>